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<sst xmlns="http://schemas.openxmlformats.org/spreadsheetml/2006/main" count="182" uniqueCount="133">
  <si>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</si>
  <si>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</si>
  <si>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</si>
  <si>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</si>
  <si>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</si>
  <si>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</si>
  <si>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</si>
  <si>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</si>
  <si>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</si>
  <si>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</si>
  <si>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</si>
  <si>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</si>
  <si>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</si>
  <si>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</si>
  <si>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</si>
  <si>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</si>
  <si>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</si>
  <si>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</si>
  <si>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</si>
  <si>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</si>
  <si>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</si>
  <si>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</si>
  <si>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</si>
  <si>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</si>
  <si>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</si>
  <si>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</si>
  <si>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</si>
  <si>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</si>
  <si>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</si>
  <si>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</si>
  <si>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</si>
  <si>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</si>
  <si>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</si>
  <si>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</si>
  <si>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</si>
  <si>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</si>
  <si>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</si>
  <si>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</si>
  <si>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</si>
  <si>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</si>
  <si>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</si>
  <si>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</si>
  <si>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</si>
  <si>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</si>
  <si>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</si>
  <si>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</si>
  <si>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</si>
  <si>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</si>
  <si>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</si>
  <si>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</si>
  <si>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</si>
  <si>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</si>
  <si>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</si>
  <si>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</si>
  <si>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</si>
  <si>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</si>
  <si>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</si>
  <si>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</si>
  <si>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</si>
  <si>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</si>
  <si>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</si>
  <si>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</si>
  <si>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</si>
  <si>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</si>
  <si>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F.Y. 2077/78 (2020/21)  Shrawan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</si>
  <si>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</si>
  <si>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</si>
  <si>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</si>
  <si>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</si>
  <si>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</si>
  <si>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</si>
  <si>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</si>
  <si>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</si>
  <si>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</si>
  <si>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</si>
  <si>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</si>
  <si>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F.Y. 2078/79 (2020/21)  Shrawan</t>
  </si>
  <si>
    <t>Percentage Change in First Month of F.Y. 2078/79 compared to same period of the previous year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</si>
  <si>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</si>
  <si>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</si>
  <si>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</si>
  <si>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</si>
  <si>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</si>
  <si>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</si>
  <si>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</si>
  <si>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</si>
  <si>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</si>
  <si>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</si>
  <si>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</si>
  <si>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</si>
  <si>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</si>
  <si>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</si>
  <si>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</si>
  <si>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</si>
  <si>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Netherlands</t>
  </si>
  <si>
    <t>Grand Total</t>
  </si>
  <si>
    <t>Imports</t>
  </si>
  <si>
    <t>Argentina</t>
  </si>
  <si>
    <t>Indonesia</t>
  </si>
  <si>
    <t>Ukraine</t>
  </si>
  <si>
    <t>United Arab Emirates</t>
  </si>
  <si>
    <t>(First Month Provisional)</t>
  </si>
  <si>
    <t xml:space="preserve">    F.Y. 2078/79        (Shrawan)</t>
  </si>
  <si>
    <t>(2021/22)</t>
  </si>
  <si>
    <t>Brazil</t>
  </si>
  <si>
    <t>Denmark</t>
  </si>
  <si>
    <t>United States</t>
  </si>
  <si>
    <t>F.Y. 2079/80 (2021/22)  Shrawan</t>
  </si>
  <si>
    <t>Percentage Change in First Month of F.Y. 2079/80 compared to same period of the previous year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</si>
  <si>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</si>
  <si>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</si>
  <si>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</si>
  <si>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</si>
  <si>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</si>
  <si>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</si>
  <si>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</si>
  <si>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IN THE FIRST  MONTH OF THE F.Y. 2078/79 AND 2079/80</t>
  </si>
  <si>
    <t>Woolen wovenwear</t>
  </si>
  <si>
    <t xml:space="preserve">    F.Y. 2079/80        (Shrawan)</t>
  </si>
  <si>
    <t>(2022/23)</t>
  </si>
  <si>
    <t>Belgium</t>
  </si>
  <si>
    <t>Cambodia</t>
  </si>
  <si>
    <t>Oman</t>
  </si>
  <si>
    <t>Singapore</t>
  </si>
  <si>
    <t>Thailand</t>
  </si>
  <si>
    <t>Viet Nam</t>
  </si>
  <si>
    <t>% Change in Value</t>
  </si>
  <si>
    <t>% Share  Shrawan</t>
  </si>
  <si>
    <t>(Annual)</t>
  </si>
  <si>
    <t>(Shrawan)</t>
  </si>
  <si>
    <t xml:space="preserve"> (Shrawan) </t>
  </si>
  <si>
    <t>Hong Kong SAR</t>
  </si>
  <si>
    <t>DURING THE FIRST  MONTH OF THE F.Y. 2078/79 AND 2079/80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</si>
</sst>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right" vertical="top"/>
    </xf>
    <xf numFmtId="0" fontId="24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20" fontId="24" fillId="0" borderId="0" xfId="0" applyNumberFormat="1" applyFont="1" applyBorder="1" applyAlignment="1" quotePrefix="1">
      <alignment horizontal="right"/>
    </xf>
    <xf numFmtId="174" fontId="24" fillId="0" borderId="16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20" fontId="24" fillId="0" borderId="17" xfId="0" applyNumberFormat="1" applyFont="1" applyBorder="1" applyAlignment="1" quotePrefix="1">
      <alignment horizontal="right"/>
    </xf>
    <xf numFmtId="174" fontId="24" fillId="0" borderId="14" xfId="0" applyNumberFormat="1" applyFont="1" applyBorder="1" applyAlignment="1">
      <alignment horizontal="left"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3" fontId="22" fillId="0" borderId="11" xfId="42" applyFont="1" applyBorder="1" applyAlignment="1">
      <alignment/>
    </xf>
    <xf numFmtId="174" fontId="24" fillId="0" borderId="15" xfId="0" applyNumberFormat="1" applyFont="1" applyBorder="1" applyAlignment="1">
      <alignment horizontal="left"/>
    </xf>
    <xf numFmtId="175" fontId="25" fillId="0" borderId="10" xfId="42" applyNumberFormat="1" applyFont="1" applyBorder="1" applyAlignment="1">
      <alignment vertical="top"/>
    </xf>
    <xf numFmtId="0" fontId="24" fillId="0" borderId="11" xfId="0" applyFont="1" applyBorder="1" applyAlignment="1">
      <alignment vertical="top"/>
    </xf>
    <xf numFmtId="174" fontId="24" fillId="0" borderId="10" xfId="0" applyNumberFormat="1" applyFont="1" applyBorder="1" applyAlignment="1">
      <alignment vertical="top"/>
    </xf>
    <xf numFmtId="174" fontId="24" fillId="0" borderId="16" xfId="0" applyNumberFormat="1" applyFont="1" applyBorder="1" applyAlignment="1">
      <alignment vertical="top"/>
    </xf>
    <xf numFmtId="0" fontId="24" fillId="0" borderId="15" xfId="0" applyFont="1" applyBorder="1" applyAlignment="1">
      <alignment vertical="top"/>
    </xf>
    <xf numFmtId="175" fontId="25" fillId="0" borderId="18" xfId="42" applyNumberFormat="1" applyFont="1" applyBorder="1" applyAlignment="1">
      <alignment vertical="top"/>
    </xf>
    <xf numFmtId="0" fontId="22" fillId="0" borderId="19" xfId="0" applyFont="1" applyBorder="1" applyAlignment="1">
      <alignment/>
    </xf>
    <xf numFmtId="43" fontId="26" fillId="0" borderId="0" xfId="42" applyFont="1" applyBorder="1" applyAlignment="1">
      <alignment vertical="top"/>
    </xf>
    <xf numFmtId="43" fontId="27" fillId="0" borderId="11" xfId="42" applyFont="1" applyBorder="1" applyAlignment="1">
      <alignment vertical="top"/>
    </xf>
    <xf numFmtId="43" fontId="26" fillId="0" borderId="13" xfId="42" applyFont="1" applyBorder="1" applyAlignment="1">
      <alignment vertical="top"/>
    </xf>
    <xf numFmtId="43" fontId="3" fillId="0" borderId="13" xfId="42" applyNumberFormat="1" applyFont="1" applyBorder="1" applyAlignment="1">
      <alignment/>
    </xf>
    <xf numFmtId="43" fontId="26" fillId="0" borderId="17" xfId="0" applyNumberFormat="1" applyFont="1" applyBorder="1" applyAlignment="1">
      <alignment vertical="top"/>
    </xf>
    <xf numFmtId="0" fontId="26" fillId="0" borderId="12" xfId="0" applyFont="1" applyBorder="1" applyAlignment="1">
      <alignment/>
    </xf>
    <xf numFmtId="0" fontId="28" fillId="0" borderId="0" xfId="0" applyFont="1" applyBorder="1" applyAlignment="1">
      <alignment/>
    </xf>
    <xf numFmtId="43" fontId="26" fillId="0" borderId="13" xfId="0" applyNumberFormat="1" applyFont="1" applyBorder="1" applyAlignment="1">
      <alignment vertical="top"/>
    </xf>
    <xf numFmtId="0" fontId="26" fillId="0" borderId="11" xfId="0" applyFont="1" applyBorder="1" applyAlignment="1">
      <alignment/>
    </xf>
    <xf numFmtId="0" fontId="28" fillId="0" borderId="10" xfId="0" applyFont="1" applyBorder="1" applyAlignment="1">
      <alignment/>
    </xf>
    <xf numFmtId="2" fontId="23" fillId="0" borderId="0" xfId="0" applyNumberFormat="1" applyFont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8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51" fillId="0" borderId="20" xfId="42" applyNumberFormat="1" applyFont="1" applyBorder="1" applyAlignment="1">
      <alignment/>
    </xf>
    <xf numFmtId="0" fontId="28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6" fillId="0" borderId="11" xfId="0" applyFont="1" applyBorder="1" applyAlignment="1">
      <alignment vertical="top"/>
    </xf>
    <xf numFmtId="172" fontId="51" fillId="0" borderId="21" xfId="42" applyNumberFormat="1" applyFont="1" applyBorder="1" applyAlignment="1">
      <alignment vertical="top"/>
    </xf>
    <xf numFmtId="172" fontId="51" fillId="0" borderId="20" xfId="42" applyNumberFormat="1" applyFont="1" applyBorder="1" applyAlignment="1">
      <alignment vertical="top"/>
    </xf>
    <xf numFmtId="0" fontId="2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/>
    </xf>
    <xf numFmtId="0" fontId="24" fillId="0" borderId="18" xfId="0" applyFont="1" applyBorder="1" applyAlignment="1">
      <alignment horizontal="center" vertical="top"/>
    </xf>
    <xf numFmtId="0" fontId="27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>
      <alignment horizontal="center" vertical="top"/>
    </xf>
    <xf numFmtId="0" fontId="26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/>
    </xf>
    <xf numFmtId="0" fontId="26" fillId="0" borderId="14" xfId="0" applyFont="1" applyBorder="1" applyAlignment="1">
      <alignment horizontal="centerContinuous" vertical="top"/>
    </xf>
    <xf numFmtId="172" fontId="26" fillId="0" borderId="14" xfId="42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/>
    </xf>
    <xf numFmtId="0" fontId="26" fillId="0" borderId="15" xfId="0" applyFont="1" applyBorder="1" applyAlignment="1">
      <alignment vertical="top"/>
    </xf>
    <xf numFmtId="0" fontId="51" fillId="0" borderId="20" xfId="0" applyFont="1" applyBorder="1" applyAlignment="1">
      <alignment vertical="top"/>
    </xf>
    <xf numFmtId="172" fontId="26" fillId="0" borderId="15" xfId="42" applyNumberFormat="1" applyFont="1" applyBorder="1" applyAlignment="1">
      <alignment horizontal="center" vertical="top"/>
    </xf>
    <xf numFmtId="172" fontId="3" fillId="0" borderId="15" xfId="42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2" fontId="0" fillId="0" borderId="0" xfId="42" applyNumberFormat="1" applyFont="1" applyBorder="1" applyAlignment="1">
      <alignment/>
    </xf>
    <xf numFmtId="0" fontId="28" fillId="0" borderId="22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51" fillId="0" borderId="13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vertical="top" wrapText="1"/>
    </xf>
    <xf numFmtId="0" fontId="26" fillId="0" borderId="19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26" fillId="0" borderId="11" xfId="0" applyFont="1" applyBorder="1" applyAlignment="1">
      <alignment horizontal="right" vertical="center"/>
    </xf>
    <xf numFmtId="0" fontId="29" fillId="0" borderId="22" xfId="0" applyFont="1" applyBorder="1" applyAlignment="1">
      <alignment vertical="top"/>
    </xf>
    <xf numFmtId="172" fontId="55" fillId="0" borderId="22" xfId="42" applyNumberFormat="1" applyFont="1" applyBorder="1" applyAlignment="1">
      <alignment/>
    </xf>
    <xf numFmtId="172" fontId="55" fillId="0" borderId="17" xfId="42" applyNumberFormat="1" applyFont="1" applyBorder="1" applyAlignment="1">
      <alignment/>
    </xf>
    <xf numFmtId="4" fontId="55" fillId="0" borderId="13" xfId="42" applyNumberFormat="1" applyFont="1" applyBorder="1" applyAlignment="1">
      <alignment/>
    </xf>
    <xf numFmtId="43" fontId="55" fillId="0" borderId="13" xfId="42" applyFont="1" applyBorder="1" applyAlignment="1">
      <alignment/>
    </xf>
    <xf numFmtId="0" fontId="29" fillId="0" borderId="18" xfId="0" applyFont="1" applyBorder="1" applyAlignment="1">
      <alignment vertical="top"/>
    </xf>
    <xf numFmtId="0" fontId="29" fillId="0" borderId="18" xfId="0" applyNumberFormat="1" applyFont="1" applyBorder="1" applyAlignment="1">
      <alignment vertical="top"/>
    </xf>
    <xf numFmtId="172" fontId="55" fillId="0" borderId="18" xfId="42" applyNumberFormat="1" applyFont="1" applyBorder="1" applyAlignment="1">
      <alignment/>
    </xf>
    <xf numFmtId="172" fontId="55" fillId="0" borderId="0" xfId="42" applyNumberFormat="1" applyFont="1" applyBorder="1" applyAlignment="1">
      <alignment/>
    </xf>
    <xf numFmtId="4" fontId="55" fillId="0" borderId="10" xfId="42" applyNumberFormat="1" applyFont="1" applyBorder="1" applyAlignment="1">
      <alignment/>
    </xf>
    <xf numFmtId="43" fontId="55" fillId="0" borderId="10" xfId="42" applyFont="1" applyBorder="1" applyAlignment="1">
      <alignment/>
    </xf>
    <xf numFmtId="1" fontId="55" fillId="0" borderId="18" xfId="0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0" fontId="29" fillId="0" borderId="0" xfId="0" applyNumberFormat="1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55" fillId="0" borderId="18" xfId="0" applyFont="1" applyBorder="1" applyAlignment="1">
      <alignment/>
    </xf>
    <xf numFmtId="0" fontId="29" fillId="0" borderId="19" xfId="0" applyFont="1" applyBorder="1" applyAlignment="1">
      <alignment vertical="top"/>
    </xf>
    <xf numFmtId="172" fontId="55" fillId="0" borderId="19" xfId="42" applyNumberFormat="1" applyFont="1" applyBorder="1" applyAlignment="1">
      <alignment vertical="top"/>
    </xf>
    <xf numFmtId="4" fontId="56" fillId="0" borderId="11" xfId="42" applyNumberFormat="1" applyFont="1" applyBorder="1" applyAlignment="1">
      <alignment/>
    </xf>
    <xf numFmtId="43" fontId="55" fillId="0" borderId="11" xfId="42" applyFont="1" applyBorder="1" applyAlignment="1">
      <alignment/>
    </xf>
    <xf numFmtId="172" fontId="51" fillId="0" borderId="12" xfId="42" applyNumberFormat="1" applyFont="1" applyBorder="1" applyAlignment="1">
      <alignment vertical="top"/>
    </xf>
    <xf numFmtId="172" fontId="51" fillId="0" borderId="12" xfId="42" applyNumberFormat="1" applyFont="1" applyBorder="1" applyAlignment="1">
      <alignment/>
    </xf>
    <xf numFmtId="4" fontId="56" fillId="0" borderId="23" xfId="42" applyNumberFormat="1" applyFont="1" applyBorder="1" applyAlignment="1">
      <alignment/>
    </xf>
    <xf numFmtId="43" fontId="56" fillId="0" borderId="23" xfId="42" applyFont="1" applyBorder="1" applyAlignment="1">
      <alignment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172" fontId="26" fillId="0" borderId="19" xfId="42" applyNumberFormat="1" applyFont="1" applyBorder="1" applyAlignment="1">
      <alignment horizontal="right" vertical="top"/>
    </xf>
    <xf numFmtId="172" fontId="26" fillId="0" borderId="15" xfId="42" applyNumberFormat="1" applyFont="1" applyBorder="1" applyAlignment="1">
      <alignment horizontal="right" vertical="top"/>
    </xf>
    <xf numFmtId="172" fontId="26" fillId="0" borderId="18" xfId="42" applyNumberFormat="1" applyFont="1" applyBorder="1" applyAlignment="1">
      <alignment horizontal="right" vertical="top"/>
    </xf>
    <xf numFmtId="172" fontId="26" fillId="0" borderId="16" xfId="42" applyNumberFormat="1" applyFont="1" applyBorder="1" applyAlignment="1">
      <alignment horizontal="right" vertical="top"/>
    </xf>
    <xf numFmtId="172" fontId="55" fillId="0" borderId="0" xfId="42" applyNumberFormat="1" applyFont="1" applyBorder="1" applyAlignment="1">
      <alignment vertical="top"/>
    </xf>
    <xf numFmtId="172" fontId="55" fillId="0" borderId="14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0" fontId="30" fillId="0" borderId="1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29" fillId="0" borderId="0" xfId="0" applyNumberFormat="1" applyFont="1" applyFill="1" applyBorder="1" applyAlignment="1">
      <alignment vertical="top"/>
    </xf>
    <xf numFmtId="172" fontId="29" fillId="0" borderId="0" xfId="42" applyNumberFormat="1" applyFont="1" applyBorder="1" applyAlignment="1">
      <alignment horizontal="left"/>
    </xf>
    <xf numFmtId="0" fontId="55" fillId="0" borderId="0" xfId="0" applyFont="1" applyBorder="1" applyAlignment="1">
      <alignment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51" fillId="0" borderId="24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0" fillId="0" borderId="18" xfId="42" applyNumberFormat="1" applyFont="1" applyBorder="1" applyAlignment="1">
      <alignment vertical="top"/>
    </xf>
    <xf numFmtId="172" fontId="30" fillId="0" borderId="17" xfId="42" applyNumberFormat="1" applyFont="1" applyBorder="1" applyAlignment="1">
      <alignment horizontal="right" vertical="center"/>
    </xf>
    <xf numFmtId="172" fontId="30" fillId="0" borderId="22" xfId="42" applyNumberFormat="1" applyFont="1" applyBorder="1" applyAlignment="1">
      <alignment horizontal="right" vertical="center"/>
    </xf>
    <xf numFmtId="172" fontId="55" fillId="0" borderId="18" xfId="42" applyNumberFormat="1" applyFont="1" applyBorder="1" applyAlignment="1">
      <alignment vertical="top"/>
    </xf>
    <xf numFmtId="172" fontId="55" fillId="0" borderId="16" xfId="42" applyNumberFormat="1" applyFont="1" applyBorder="1" applyAlignment="1">
      <alignment vertical="top"/>
    </xf>
    <xf numFmtId="172" fontId="30" fillId="0" borderId="0" xfId="42" applyNumberFormat="1" applyFont="1" applyBorder="1" applyAlignment="1">
      <alignment horizontal="right" vertical="top"/>
    </xf>
    <xf numFmtId="172" fontId="30" fillId="0" borderId="18" xfId="42" applyNumberFormat="1" applyFont="1" applyBorder="1" applyAlignment="1">
      <alignment horizontal="right" vertical="top"/>
    </xf>
    <xf numFmtId="172" fontId="30" fillId="0" borderId="16" xfId="42" applyNumberFormat="1" applyFont="1" applyBorder="1" applyAlignment="1">
      <alignment horizontal="right" vertical="top"/>
    </xf>
    <xf numFmtId="0" fontId="55" fillId="0" borderId="0" xfId="0" applyFont="1" applyBorder="1" applyAlignment="1">
      <alignment vertical="top"/>
    </xf>
    <xf numFmtId="0" fontId="55" fillId="0" borderId="18" xfId="0" applyFont="1" applyBorder="1" applyAlignment="1">
      <alignment vertical="top"/>
    </xf>
    <xf numFmtId="1" fontId="55" fillId="0" borderId="16" xfId="0" applyNumberFormat="1" applyFont="1" applyBorder="1" applyAlignment="1">
      <alignment/>
    </xf>
    <xf numFmtId="172" fontId="29" fillId="0" borderId="15" xfId="42" applyNumberFormat="1" applyFont="1" applyFill="1" applyBorder="1" applyAlignment="1">
      <alignment/>
    </xf>
    <xf numFmtId="172" fontId="31" fillId="0" borderId="0" xfId="42" applyNumberFormat="1" applyFont="1" applyBorder="1" applyAlignment="1">
      <alignment horizontal="right" vertical="center"/>
    </xf>
    <xf numFmtId="172" fontId="29" fillId="0" borderId="0" xfId="42" applyNumberFormat="1" applyFont="1" applyFill="1" applyBorder="1" applyAlignment="1">
      <alignment/>
    </xf>
    <xf numFmtId="172" fontId="31" fillId="0" borderId="19" xfId="42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top"/>
    </xf>
    <xf numFmtId="0" fontId="28" fillId="0" borderId="13" xfId="0" applyNumberFormat="1" applyFont="1" applyBorder="1" applyAlignment="1">
      <alignment vertical="top"/>
    </xf>
    <xf numFmtId="172" fontId="0" fillId="0" borderId="13" xfId="42" applyNumberFormat="1" applyFont="1" applyBorder="1" applyAlignment="1">
      <alignment/>
    </xf>
    <xf numFmtId="0" fontId="28" fillId="0" borderId="10" xfId="0" applyNumberFormat="1" applyFont="1" applyBorder="1" applyAlignment="1">
      <alignment vertical="top"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8" fillId="0" borderId="11" xfId="0" applyFont="1" applyBorder="1" applyAlignment="1">
      <alignment horizontal="center" vertical="top"/>
    </xf>
    <xf numFmtId="0" fontId="28" fillId="0" borderId="11" xfId="0" applyNumberFormat="1" applyFont="1" applyBorder="1" applyAlignment="1">
      <alignment vertical="top"/>
    </xf>
    <xf numFmtId="172" fontId="0" fillId="0" borderId="11" xfId="42" applyNumberFormat="1" applyFont="1" applyBorder="1" applyAlignment="1">
      <alignment vertical="top"/>
    </xf>
    <xf numFmtId="0" fontId="24" fillId="0" borderId="11" xfId="0" applyFont="1" applyBorder="1" applyAlignment="1">
      <alignment/>
    </xf>
    <xf numFmtId="0" fontId="24" fillId="0" borderId="11" xfId="0" applyNumberFormat="1" applyFont="1" applyBorder="1" applyAlignment="1">
      <alignment vertical="top"/>
    </xf>
    <xf numFmtId="172" fontId="51" fillId="0" borderId="11" xfId="42" applyNumberFormat="1" applyFont="1" applyBorder="1" applyAlignment="1">
      <alignment/>
    </xf>
    <xf numFmtId="0" fontId="0" fillId="0" borderId="0" xfId="0" applyFont="1" applyBorder="1" applyAlignment="1">
      <alignment horizontal="left" vertical="top"/>
    </xf>
    <xf numFmtId="172" fontId="0" fillId="0" borderId="0" xfId="42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172" fontId="26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vertical="top"/>
    </xf>
    <xf numFmtId="172" fontId="1" fillId="0" borderId="17" xfId="42" applyNumberFormat="1" applyFont="1" applyBorder="1" applyAlignment="1">
      <alignment vertical="top"/>
    </xf>
    <xf numFmtId="172" fontId="1" fillId="0" borderId="0" xfId="42" applyNumberFormat="1" applyFont="1" applyBorder="1" applyAlignment="1">
      <alignment vertical="top"/>
    </xf>
    <xf numFmtId="172" fontId="57" fillId="0" borderId="0" xfId="42" applyNumberFormat="1" applyFont="1" applyBorder="1" applyAlignment="1">
      <alignment/>
    </xf>
    <xf numFmtId="172" fontId="0" fillId="0" borderId="19" xfId="42" applyNumberFormat="1" applyFont="1" applyBorder="1" applyAlignment="1">
      <alignment vertical="top"/>
    </xf>
    <xf numFmtId="173" fontId="0" fillId="0" borderId="13" xfId="42" applyNumberFormat="1" applyFont="1" applyBorder="1" applyAlignment="1">
      <alignment vertical="top"/>
    </xf>
    <xf numFmtId="173" fontId="0" fillId="0" borderId="10" xfId="42" applyNumberFormat="1" applyFont="1" applyBorder="1" applyAlignment="1">
      <alignment vertical="top"/>
    </xf>
    <xf numFmtId="172" fontId="0" fillId="0" borderId="22" xfId="42" applyNumberFormat="1" applyFont="1" applyBorder="1" applyAlignment="1">
      <alignment vertical="top"/>
    </xf>
    <xf numFmtId="175" fontId="0" fillId="0" borderId="14" xfId="0" applyNumberFormat="1" applyFont="1" applyBorder="1" applyAlignment="1">
      <alignment vertical="top"/>
    </xf>
    <xf numFmtId="175" fontId="0" fillId="0" borderId="16" xfId="0" applyNumberFormat="1" applyFont="1" applyBorder="1" applyAlignment="1">
      <alignment vertical="top"/>
    </xf>
    <xf numFmtId="175" fontId="0" fillId="0" borderId="15" xfId="0" applyNumberFormat="1" applyFont="1" applyBorder="1" applyAlignment="1">
      <alignment vertical="top"/>
    </xf>
    <xf numFmtId="173" fontId="51" fillId="0" borderId="23" xfId="42" applyNumberFormat="1" applyFont="1" applyBorder="1" applyAlignment="1">
      <alignment vertical="top"/>
    </xf>
    <xf numFmtId="175" fontId="51" fillId="0" borderId="23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9" fillId="0" borderId="13" xfId="0" applyFont="1" applyBorder="1" applyAlignment="1">
      <alignment horizontal="center" vertical="top"/>
    </xf>
    <xf numFmtId="0" fontId="55" fillId="0" borderId="13" xfId="0" applyFont="1" applyBorder="1" applyAlignment="1">
      <alignment/>
    </xf>
    <xf numFmtId="43" fontId="55" fillId="0" borderId="14" xfId="42" applyNumberFormat="1" applyFont="1" applyBorder="1" applyAlignment="1">
      <alignment/>
    </xf>
    <xf numFmtId="173" fontId="55" fillId="0" borderId="14" xfId="42" applyNumberFormat="1" applyFont="1" applyBorder="1" applyAlignment="1">
      <alignment/>
    </xf>
    <xf numFmtId="0" fontId="29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/>
    </xf>
    <xf numFmtId="43" fontId="55" fillId="0" borderId="16" xfId="42" applyNumberFormat="1" applyFont="1" applyBorder="1" applyAlignment="1">
      <alignment/>
    </xf>
    <xf numFmtId="173" fontId="55" fillId="0" borderId="16" xfId="42" applyNumberFormat="1" applyFont="1" applyBorder="1" applyAlignment="1">
      <alignment/>
    </xf>
    <xf numFmtId="0" fontId="29" fillId="0" borderId="11" xfId="0" applyFont="1" applyBorder="1" applyAlignment="1">
      <alignment horizontal="center" vertical="top"/>
    </xf>
    <xf numFmtId="0" fontId="55" fillId="0" borderId="11" xfId="0" applyFont="1" applyBorder="1" applyAlignment="1">
      <alignment horizontal="left"/>
    </xf>
    <xf numFmtId="43" fontId="55" fillId="0" borderId="16" xfId="42" applyFont="1" applyBorder="1" applyAlignment="1">
      <alignment/>
    </xf>
    <xf numFmtId="0" fontId="32" fillId="0" borderId="23" xfId="0" applyFont="1" applyBorder="1" applyAlignment="1">
      <alignment horizontal="center" vertical="top"/>
    </xf>
    <xf numFmtId="0" fontId="32" fillId="0" borderId="15" xfId="0" applyFont="1" applyBorder="1" applyAlignment="1">
      <alignment horizontal="left" vertical="top"/>
    </xf>
    <xf numFmtId="173" fontId="56" fillId="0" borderId="20" xfId="42" applyNumberFormat="1" applyFont="1" applyBorder="1" applyAlignment="1">
      <alignment/>
    </xf>
    <xf numFmtId="0" fontId="55" fillId="0" borderId="22" xfId="0" applyFont="1" applyBorder="1" applyAlignment="1">
      <alignment/>
    </xf>
    <xf numFmtId="43" fontId="55" fillId="0" borderId="0" xfId="42" applyFont="1" applyAlignment="1">
      <alignment/>
    </xf>
    <xf numFmtId="43" fontId="55" fillId="0" borderId="22" xfId="42" applyFont="1" applyBorder="1" applyAlignment="1">
      <alignment/>
    </xf>
    <xf numFmtId="173" fontId="55" fillId="0" borderId="13" xfId="0" applyNumberFormat="1" applyFont="1" applyBorder="1" applyAlignment="1">
      <alignment/>
    </xf>
    <xf numFmtId="43" fontId="55" fillId="0" borderId="18" xfId="42" applyFont="1" applyBorder="1" applyAlignment="1">
      <alignment/>
    </xf>
    <xf numFmtId="173" fontId="55" fillId="0" borderId="10" xfId="0" applyNumberFormat="1" applyFont="1" applyBorder="1" applyAlignment="1">
      <alignment/>
    </xf>
    <xf numFmtId="0" fontId="55" fillId="0" borderId="18" xfId="0" applyFont="1" applyBorder="1" applyAlignment="1">
      <alignment horizontal="right"/>
    </xf>
    <xf numFmtId="0" fontId="55" fillId="0" borderId="11" xfId="0" applyFont="1" applyBorder="1" applyAlignment="1">
      <alignment/>
    </xf>
    <xf numFmtId="43" fontId="55" fillId="0" borderId="19" xfId="42" applyFont="1" applyBorder="1" applyAlignment="1">
      <alignment/>
    </xf>
    <xf numFmtId="43" fontId="56" fillId="0" borderId="24" xfId="42" applyFont="1" applyBorder="1" applyAlignment="1">
      <alignment/>
    </xf>
    <xf numFmtId="173" fontId="56" fillId="0" borderId="23" xfId="0" applyNumberFormat="1" applyFont="1" applyBorder="1" applyAlignment="1">
      <alignment/>
    </xf>
    <xf numFmtId="172" fontId="24" fillId="0" borderId="13" xfId="42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43" fontId="0" fillId="0" borderId="0" xfId="0" applyNumberFormat="1" applyFont="1" applyBorder="1" applyAlignment="1">
      <alignment vertical="top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right" vertical="top" wrapText="1"/>
    </xf>
    <xf numFmtId="0" fontId="33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6" fillId="0" borderId="22" xfId="42" applyNumberFormat="1" applyFont="1" applyBorder="1" applyAlignment="1">
      <alignment horizontal="center" vertical="top"/>
    </xf>
    <xf numFmtId="172" fontId="26" fillId="0" borderId="14" xfId="42" applyNumberFormat="1" applyFont="1" applyBorder="1" applyAlignment="1">
      <alignment horizontal="center" vertical="top"/>
    </xf>
    <xf numFmtId="172" fontId="26" fillId="0" borderId="18" xfId="42" applyNumberFormat="1" applyFont="1" applyBorder="1" applyAlignment="1">
      <alignment horizontal="center" vertical="top"/>
    </xf>
    <xf numFmtId="172" fontId="26" fillId="0" borderId="16" xfId="42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172" fontId="24" fillId="0" borderId="0" xfId="42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30" t="s">
        <v>45</v>
      </c>
      <c r="B1" s="230"/>
      <c r="C1" s="230"/>
      <c r="D1" s="230"/>
      <c r="E1" s="230"/>
      <c r="F1" s="230"/>
      <c r="G1" s="230"/>
    </row>
    <row r="2" spans="1:10" ht="15.75">
      <c r="A2" s="5"/>
      <c r="B2" s="5"/>
      <c r="C2" s="6"/>
      <c r="D2" s="5"/>
      <c r="E2" s="5"/>
      <c r="F2" s="7" t="s">
        <v>46</v>
      </c>
      <c r="G2" s="5"/>
      <c r="I2" s="44"/>
      <c r="J2" s="44"/>
    </row>
    <row r="3" spans="1:7" ht="15.75">
      <c r="A3" s="8"/>
      <c r="B3" s="9" t="s">
        <v>47</v>
      </c>
      <c r="C3" s="225" t="s">
        <v>48</v>
      </c>
      <c r="D3" s="10" t="s">
        <v>49</v>
      </c>
      <c r="E3" s="10" t="s">
        <v>50</v>
      </c>
      <c r="F3" s="231" t="s">
        <v>51</v>
      </c>
      <c r="G3" s="232"/>
    </row>
    <row r="4" spans="1:7" ht="15.75">
      <c r="A4" s="2"/>
      <c r="B4" s="11"/>
      <c r="C4" s="2"/>
      <c r="D4" s="11"/>
      <c r="E4" s="11"/>
      <c r="F4" s="3"/>
      <c r="G4" s="11"/>
    </row>
    <row r="5" spans="1:7" ht="15.75">
      <c r="A5" s="21" t="s">
        <v>64</v>
      </c>
      <c r="B5" s="36">
        <v>9.62</v>
      </c>
      <c r="C5" s="37">
        <v>85.81</v>
      </c>
      <c r="D5" s="38">
        <f>+B5+C5</f>
        <v>95.43</v>
      </c>
      <c r="E5" s="41">
        <f>+C5-B5</f>
        <v>76.19</v>
      </c>
      <c r="F5" s="15" t="s">
        <v>52</v>
      </c>
      <c r="G5" s="16">
        <f>C5/B5</f>
        <v>8.919958419958421</v>
      </c>
    </row>
    <row r="6" spans="1:7" ht="15.75">
      <c r="A6" s="22" t="s">
        <v>53</v>
      </c>
      <c r="B6" s="27">
        <f>+B5*100/D5</f>
        <v>10.080687414859057</v>
      </c>
      <c r="C6" s="27">
        <f>+C5*100/D5</f>
        <v>89.91931258514093</v>
      </c>
      <c r="D6" s="40"/>
      <c r="E6" s="43"/>
      <c r="F6" s="14"/>
      <c r="G6" s="13"/>
    </row>
    <row r="7" spans="1:7" ht="15.75">
      <c r="A7" s="33"/>
      <c r="B7" s="35"/>
      <c r="C7" s="25"/>
      <c r="D7" s="39"/>
      <c r="E7" s="42"/>
      <c r="F7" s="3"/>
      <c r="G7" s="26"/>
    </row>
    <row r="8" spans="1:7" ht="15.75">
      <c r="A8" s="21" t="s">
        <v>76</v>
      </c>
      <c r="B8" s="34">
        <v>20.77</v>
      </c>
      <c r="C8" s="37">
        <v>150.73</v>
      </c>
      <c r="D8" s="38">
        <f>+B8+C8</f>
        <v>171.5</v>
      </c>
      <c r="E8" s="41">
        <f>+C8-B8</f>
        <v>129.95999999999998</v>
      </c>
      <c r="F8" s="15" t="s">
        <v>52</v>
      </c>
      <c r="G8" s="16">
        <f>C8/B8</f>
        <v>7.257101588830043</v>
      </c>
    </row>
    <row r="9" spans="1:7" ht="15.75">
      <c r="A9" s="22" t="s">
        <v>53</v>
      </c>
      <c r="B9" s="32">
        <f>+B8*100/D8</f>
        <v>12.110787172011662</v>
      </c>
      <c r="C9" s="27">
        <f>+C8*100/D8</f>
        <v>87.88921282798833</v>
      </c>
      <c r="D9" s="14"/>
      <c r="E9" s="1"/>
      <c r="F9" s="14"/>
      <c r="G9" s="17"/>
    </row>
    <row r="10" spans="1:7" ht="15.75">
      <c r="A10" s="2"/>
      <c r="B10" s="33"/>
      <c r="C10" s="2"/>
      <c r="D10" s="3"/>
      <c r="E10" s="2"/>
      <c r="F10" s="3"/>
      <c r="G10" s="11"/>
    </row>
    <row r="11" spans="1:7" ht="15.75">
      <c r="A11" s="21" t="s">
        <v>107</v>
      </c>
      <c r="B11" s="34">
        <v>14.81</v>
      </c>
      <c r="C11" s="37">
        <v>131.29</v>
      </c>
      <c r="D11" s="38">
        <f>+B11+C11</f>
        <v>146.1</v>
      </c>
      <c r="E11" s="41">
        <f>+C11-B11</f>
        <v>116.47999999999999</v>
      </c>
      <c r="F11" s="12" t="s">
        <v>52</v>
      </c>
      <c r="G11" s="16">
        <f>C11/B11</f>
        <v>8.864956110735989</v>
      </c>
    </row>
    <row r="12" spans="1:7" ht="15.75">
      <c r="A12" s="22" t="s">
        <v>53</v>
      </c>
      <c r="B12" s="32">
        <f>+B11*100/D11</f>
        <v>10.136892539356605</v>
      </c>
      <c r="C12" s="27">
        <f>+C11*100/D11</f>
        <v>89.8631074606434</v>
      </c>
      <c r="D12" s="14"/>
      <c r="E12" s="1"/>
      <c r="F12" s="14"/>
      <c r="G12" s="17"/>
    </row>
    <row r="13" spans="1:7" ht="15.75">
      <c r="A13" s="2"/>
      <c r="B13" s="33"/>
      <c r="C13" s="2"/>
      <c r="D13" s="3"/>
      <c r="E13" s="2"/>
      <c r="F13" s="3"/>
      <c r="G13" s="11"/>
    </row>
    <row r="14" spans="1:7" ht="47.25">
      <c r="A14" s="23" t="s">
        <v>77</v>
      </c>
      <c r="B14" s="29">
        <f>+B8/B5*100-100</f>
        <v>115.90436590436593</v>
      </c>
      <c r="C14" s="29">
        <f>+C8/C5*100-100</f>
        <v>75.65551800489453</v>
      </c>
      <c r="D14" s="30">
        <f>D8/D5*100-100</f>
        <v>79.71287854972229</v>
      </c>
      <c r="E14" s="30">
        <f>E8/E5*100-100</f>
        <v>70.57356608478798</v>
      </c>
      <c r="F14" s="14"/>
      <c r="G14" s="17"/>
    </row>
    <row r="15" spans="1:7" ht="15.75">
      <c r="A15" s="24"/>
      <c r="B15" s="28"/>
      <c r="C15" s="31"/>
      <c r="D15" s="31"/>
      <c r="E15" s="31"/>
      <c r="F15" s="3"/>
      <c r="G15" s="11"/>
    </row>
    <row r="16" spans="1:7" ht="47.25">
      <c r="A16" s="23" t="s">
        <v>108</v>
      </c>
      <c r="B16" s="29">
        <f>+B11/B8*100-100</f>
        <v>-28.695233509869993</v>
      </c>
      <c r="C16" s="29">
        <f>+C11/C8*100-100</f>
        <v>-12.89723346380947</v>
      </c>
      <c r="D16" s="30">
        <f>D11/D8*100-100</f>
        <v>-14.81049562682216</v>
      </c>
      <c r="E16" s="30">
        <f>E11/E8*100-100</f>
        <v>-10.372422283779613</v>
      </c>
      <c r="F16" s="14"/>
      <c r="G16" s="17"/>
    </row>
    <row r="17" spans="1:7" ht="15.75">
      <c r="A17" s="2"/>
      <c r="B17" s="2"/>
      <c r="C17" s="11"/>
      <c r="D17" s="11"/>
      <c r="E17" s="11"/>
      <c r="F17" s="3"/>
      <c r="G17" s="11"/>
    </row>
    <row r="20" spans="2:7" ht="15.75">
      <c r="B20" s="46"/>
      <c r="C20" s="45"/>
      <c r="D20" s="18"/>
      <c r="E20" s="18"/>
      <c r="F20" s="18"/>
      <c r="G20" s="18"/>
    </row>
    <row r="21" spans="2:7" ht="15.75">
      <c r="B21" s="18"/>
      <c r="C21" s="18"/>
      <c r="D21" s="47"/>
      <c r="E21" s="47"/>
      <c r="F21" s="18"/>
      <c r="G21" s="18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00390625" style="89" bestFit="1" customWidth="1"/>
    <col min="2" max="2" width="27.28125" style="89" customWidth="1"/>
    <col min="3" max="3" width="5.421875" style="89" customWidth="1"/>
    <col min="4" max="4" width="11.00390625" style="53" bestFit="1" customWidth="1"/>
    <col min="5" max="5" width="12.57421875" style="53" bestFit="1" customWidth="1"/>
    <col min="6" max="6" width="10.140625" style="53" bestFit="1" customWidth="1"/>
    <col min="7" max="7" width="11.57421875" style="89" bestFit="1" customWidth="1"/>
    <col min="8" max="8" width="10.140625" style="89" bestFit="1" customWidth="1"/>
    <col min="9" max="9" width="14.28125" style="89" bestFit="1" customWidth="1"/>
    <col min="10" max="10" width="9.57421875" style="93" bestFit="1" customWidth="1"/>
    <col min="11" max="11" width="12.00390625" style="93" bestFit="1" customWidth="1"/>
    <col min="12" max="12" width="13.28125" style="89" bestFit="1" customWidth="1"/>
    <col min="13" max="16384" width="9.140625" style="89" customWidth="1"/>
  </cols>
  <sheetData>
    <row r="1" spans="1:11" ht="18.75">
      <c r="A1" s="233" t="s">
        <v>56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8.75">
      <c r="A2" s="233" t="s">
        <v>132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9" ht="15">
      <c r="A3" s="90"/>
      <c r="B3" s="90"/>
      <c r="C3" s="90"/>
      <c r="D3" s="234"/>
      <c r="E3" s="234"/>
      <c r="F3" s="91"/>
      <c r="I3" s="92" t="s">
        <v>109</v>
      </c>
    </row>
    <row r="4" spans="1:11" ht="15">
      <c r="A4" s="94"/>
      <c r="B4" s="95"/>
      <c r="C4" s="52"/>
      <c r="D4" s="235" t="s">
        <v>80</v>
      </c>
      <c r="E4" s="236"/>
      <c r="F4" s="235" t="s">
        <v>80</v>
      </c>
      <c r="G4" s="236"/>
      <c r="H4" s="235" t="s">
        <v>115</v>
      </c>
      <c r="I4" s="236"/>
      <c r="J4" s="96" t="s">
        <v>54</v>
      </c>
      <c r="K4" s="97" t="s">
        <v>65</v>
      </c>
    </row>
    <row r="5" spans="1:11" ht="15">
      <c r="A5" s="98"/>
      <c r="B5" s="99"/>
      <c r="C5" s="48"/>
      <c r="D5" s="237" t="s">
        <v>128</v>
      </c>
      <c r="E5" s="238"/>
      <c r="F5" s="237" t="s">
        <v>129</v>
      </c>
      <c r="G5" s="238"/>
      <c r="H5" s="237" t="s">
        <v>129</v>
      </c>
      <c r="I5" s="238"/>
      <c r="J5" s="100"/>
      <c r="K5" s="101" t="s">
        <v>129</v>
      </c>
    </row>
    <row r="6" spans="1:11" ht="15">
      <c r="A6" s="102" t="s">
        <v>0</v>
      </c>
      <c r="B6" s="103" t="s">
        <v>1</v>
      </c>
      <c r="C6" s="54" t="s">
        <v>2</v>
      </c>
      <c r="D6" s="135" t="s">
        <v>3</v>
      </c>
      <c r="E6" s="136" t="s">
        <v>4</v>
      </c>
      <c r="F6" s="133" t="s">
        <v>3</v>
      </c>
      <c r="G6" s="134" t="s">
        <v>4</v>
      </c>
      <c r="H6" s="133" t="s">
        <v>3</v>
      </c>
      <c r="I6" s="134" t="s">
        <v>4</v>
      </c>
      <c r="J6" s="104" t="s">
        <v>55</v>
      </c>
      <c r="K6" s="105" t="s">
        <v>110</v>
      </c>
    </row>
    <row r="7" spans="1:12" ht="15">
      <c r="A7" s="147">
        <v>1</v>
      </c>
      <c r="B7" s="140" t="s">
        <v>62</v>
      </c>
      <c r="C7" s="106"/>
      <c r="D7" s="107"/>
      <c r="E7" s="138">
        <v>41064728.75551</v>
      </c>
      <c r="F7" s="153"/>
      <c r="G7" s="108">
        <v>2155955.16096</v>
      </c>
      <c r="H7" s="154"/>
      <c r="I7" s="138">
        <v>3742706.85503</v>
      </c>
      <c r="J7" s="109">
        <f>I7/G7*100-100</f>
        <v>73.59854800335708</v>
      </c>
      <c r="K7" s="110">
        <f>I7/I$39*100</f>
        <v>25.271995795416913</v>
      </c>
      <c r="L7" s="227"/>
    </row>
    <row r="8" spans="1:12" ht="15">
      <c r="A8" s="148">
        <v>2</v>
      </c>
      <c r="B8" s="141" t="s">
        <v>63</v>
      </c>
      <c r="C8" s="112"/>
      <c r="D8" s="113"/>
      <c r="E8" s="139">
        <v>48120430.98744</v>
      </c>
      <c r="F8" s="137"/>
      <c r="G8" s="137">
        <v>8986424.82028</v>
      </c>
      <c r="H8" s="155"/>
      <c r="I8" s="156">
        <v>1596272.39877</v>
      </c>
      <c r="J8" s="115">
        <f aca="true" t="shared" si="0" ref="J8:J39">I8/G8*100-100</f>
        <v>-82.23684690303497</v>
      </c>
      <c r="K8" s="116">
        <f aca="true" t="shared" si="1" ref="K8:K39">I8/I$39*100</f>
        <v>10.77855971964231</v>
      </c>
      <c r="L8" s="185"/>
    </row>
    <row r="9" spans="1:11" ht="15">
      <c r="A9" s="148">
        <v>3</v>
      </c>
      <c r="B9" s="119" t="s">
        <v>6</v>
      </c>
      <c r="C9" s="112" t="s">
        <v>7</v>
      </c>
      <c r="D9" s="117">
        <v>494867.094011415</v>
      </c>
      <c r="E9" s="139">
        <v>9567729.95093</v>
      </c>
      <c r="F9" s="114">
        <v>34301.4110919237</v>
      </c>
      <c r="G9" s="114">
        <v>801222.2882</v>
      </c>
      <c r="H9" s="113">
        <v>39943.0446500853</v>
      </c>
      <c r="I9" s="139">
        <v>922176.88283</v>
      </c>
      <c r="J9" s="115">
        <f t="shared" si="0"/>
        <v>15.096259354159102</v>
      </c>
      <c r="K9" s="116">
        <f t="shared" si="1"/>
        <v>6.2268436209983715</v>
      </c>
    </row>
    <row r="10" spans="1:11" ht="15">
      <c r="A10" s="148">
        <v>4</v>
      </c>
      <c r="B10" s="119" t="s">
        <v>5</v>
      </c>
      <c r="C10" s="112"/>
      <c r="D10" s="113"/>
      <c r="E10" s="139">
        <v>11029202.235489998</v>
      </c>
      <c r="F10" s="157"/>
      <c r="G10" s="157">
        <v>1101124.9784799998</v>
      </c>
      <c r="H10" s="158"/>
      <c r="I10" s="159">
        <v>885245.77112</v>
      </c>
      <c r="J10" s="115">
        <f t="shared" si="0"/>
        <v>-19.605331963134716</v>
      </c>
      <c r="K10" s="116">
        <f t="shared" si="1"/>
        <v>5.9774725278279695</v>
      </c>
    </row>
    <row r="11" spans="1:11" ht="15">
      <c r="A11" s="148">
        <v>5</v>
      </c>
      <c r="B11" s="142" t="s">
        <v>9</v>
      </c>
      <c r="C11" s="112"/>
      <c r="D11" s="113"/>
      <c r="E11" s="139">
        <v>3876757.47457</v>
      </c>
      <c r="F11" s="157"/>
      <c r="G11" s="157">
        <v>148718.75459999996</v>
      </c>
      <c r="H11" s="158"/>
      <c r="I11" s="159">
        <v>716959.7887199998</v>
      </c>
      <c r="J11" s="115">
        <f t="shared" si="0"/>
        <v>382.09103865101895</v>
      </c>
      <c r="K11" s="116">
        <f t="shared" si="1"/>
        <v>4.841149859670106</v>
      </c>
    </row>
    <row r="12" spans="1:11" ht="15">
      <c r="A12" s="148">
        <v>6</v>
      </c>
      <c r="B12" s="119" t="s">
        <v>8</v>
      </c>
      <c r="C12" s="112"/>
      <c r="D12" s="113">
        <v>19412913.265048504</v>
      </c>
      <c r="E12" s="139">
        <v>6490229.108059998</v>
      </c>
      <c r="F12" s="157">
        <v>984720.049987793</v>
      </c>
      <c r="G12" s="157">
        <v>557368.48304</v>
      </c>
      <c r="H12" s="158">
        <v>923708.600006104</v>
      </c>
      <c r="I12" s="159">
        <v>716185.9235299999</v>
      </c>
      <c r="J12" s="115">
        <f t="shared" si="0"/>
        <v>28.494155181465885</v>
      </c>
      <c r="K12" s="116">
        <f t="shared" si="1"/>
        <v>4.835924465701137</v>
      </c>
    </row>
    <row r="13" spans="1:11" ht="15">
      <c r="A13" s="148">
        <v>7</v>
      </c>
      <c r="B13" s="142" t="s">
        <v>60</v>
      </c>
      <c r="C13" s="112"/>
      <c r="D13" s="113"/>
      <c r="E13" s="139">
        <v>7970817.75307</v>
      </c>
      <c r="F13" s="157"/>
      <c r="G13" s="157">
        <v>797161.19058</v>
      </c>
      <c r="H13" s="158"/>
      <c r="I13" s="159">
        <v>658773.93132</v>
      </c>
      <c r="J13" s="115">
        <f t="shared" si="0"/>
        <v>-17.360009606001015</v>
      </c>
      <c r="K13" s="116">
        <f t="shared" si="1"/>
        <v>4.448259686722341</v>
      </c>
    </row>
    <row r="14" spans="1:11" ht="15">
      <c r="A14" s="148">
        <v>8</v>
      </c>
      <c r="B14" s="142" t="s">
        <v>111</v>
      </c>
      <c r="C14" s="111"/>
      <c r="D14" s="113"/>
      <c r="E14" s="139">
        <v>4942451.5454</v>
      </c>
      <c r="F14" s="157"/>
      <c r="G14" s="157">
        <v>500157.14752</v>
      </c>
      <c r="H14" s="158"/>
      <c r="I14" s="159">
        <v>643648.81451</v>
      </c>
      <c r="J14" s="115">
        <f t="shared" si="0"/>
        <v>28.689316488126792</v>
      </c>
      <c r="K14" s="116">
        <f t="shared" si="1"/>
        <v>4.3461298904991095</v>
      </c>
    </row>
    <row r="15" spans="1:11" ht="15">
      <c r="A15" s="148">
        <v>9</v>
      </c>
      <c r="B15" s="119" t="s">
        <v>13</v>
      </c>
      <c r="C15" s="112" t="s">
        <v>11</v>
      </c>
      <c r="D15" s="113">
        <v>12494252.053472713</v>
      </c>
      <c r="E15" s="139">
        <v>3434350.43934</v>
      </c>
      <c r="F15" s="157">
        <v>1133279.700000763</v>
      </c>
      <c r="G15" s="137">
        <v>330778.20495</v>
      </c>
      <c r="H15" s="158">
        <v>1633704.9599838257</v>
      </c>
      <c r="I15" s="156">
        <v>412479.54365</v>
      </c>
      <c r="J15" s="115">
        <f t="shared" si="0"/>
        <v>24.699734588725363</v>
      </c>
      <c r="K15" s="116">
        <f t="shared" si="1"/>
        <v>2.785198439682429</v>
      </c>
    </row>
    <row r="16" spans="1:11" ht="15">
      <c r="A16" s="148">
        <v>10</v>
      </c>
      <c r="B16" s="119" t="s">
        <v>14</v>
      </c>
      <c r="C16" s="112"/>
      <c r="D16" s="113"/>
      <c r="E16" s="139">
        <v>2758236.47932</v>
      </c>
      <c r="F16" s="157"/>
      <c r="G16" s="114">
        <v>260374.9217</v>
      </c>
      <c r="H16" s="158"/>
      <c r="I16" s="139">
        <v>319332.04206</v>
      </c>
      <c r="J16" s="115">
        <f t="shared" si="0"/>
        <v>22.643163932634607</v>
      </c>
      <c r="K16" s="116">
        <f t="shared" si="1"/>
        <v>2.1562356702973813</v>
      </c>
    </row>
    <row r="17" spans="1:11" ht="15">
      <c r="A17" s="148">
        <v>11</v>
      </c>
      <c r="B17" s="143" t="s">
        <v>12</v>
      </c>
      <c r="C17" s="112"/>
      <c r="D17" s="113"/>
      <c r="E17" s="139">
        <v>6078702.064560001</v>
      </c>
      <c r="F17" s="157"/>
      <c r="G17" s="157">
        <v>459152.95684</v>
      </c>
      <c r="H17" s="158"/>
      <c r="I17" s="159">
        <v>318497.41058</v>
      </c>
      <c r="J17" s="115">
        <f t="shared" si="0"/>
        <v>-30.633701507233</v>
      </c>
      <c r="K17" s="116">
        <f t="shared" si="1"/>
        <v>2.150599962220235</v>
      </c>
    </row>
    <row r="18" spans="1:11" ht="15">
      <c r="A18" s="148">
        <v>12</v>
      </c>
      <c r="B18" s="119" t="s">
        <v>10</v>
      </c>
      <c r="C18" s="112" t="s">
        <v>11</v>
      </c>
      <c r="D18" s="117">
        <v>5367442.79980469</v>
      </c>
      <c r="E18" s="139">
        <v>4813464.5585</v>
      </c>
      <c r="F18" s="114">
        <v>453150</v>
      </c>
      <c r="G18" s="114">
        <v>356578</v>
      </c>
      <c r="H18" s="113">
        <v>277869.599609375</v>
      </c>
      <c r="I18" s="139">
        <v>228586.08</v>
      </c>
      <c r="J18" s="115">
        <f t="shared" si="0"/>
        <v>-35.89450835441335</v>
      </c>
      <c r="K18" s="116">
        <f t="shared" si="1"/>
        <v>1.5434888909044757</v>
      </c>
    </row>
    <row r="19" spans="1:11" ht="15">
      <c r="A19" s="148">
        <v>13</v>
      </c>
      <c r="B19" s="119" t="s">
        <v>112</v>
      </c>
      <c r="C19" s="112"/>
      <c r="D19" s="113"/>
      <c r="E19" s="139">
        <v>3274954.95232</v>
      </c>
      <c r="F19" s="157"/>
      <c r="G19" s="157">
        <v>310675.08713</v>
      </c>
      <c r="H19" s="158"/>
      <c r="I19" s="159">
        <v>192341.41222</v>
      </c>
      <c r="J19" s="115">
        <f t="shared" si="0"/>
        <v>-38.0892063162065</v>
      </c>
      <c r="K19" s="116">
        <f t="shared" si="1"/>
        <v>1.2987528944126798</v>
      </c>
    </row>
    <row r="20" spans="1:11" ht="15">
      <c r="A20" s="148">
        <v>14</v>
      </c>
      <c r="B20" s="119" t="s">
        <v>22</v>
      </c>
      <c r="C20" s="112"/>
      <c r="D20" s="113"/>
      <c r="E20" s="139">
        <v>1816885.80094</v>
      </c>
      <c r="F20" s="157"/>
      <c r="G20" s="137">
        <v>102696.12700999998</v>
      </c>
      <c r="H20" s="158"/>
      <c r="I20" s="156">
        <v>190483.66009</v>
      </c>
      <c r="J20" s="115">
        <f t="shared" si="0"/>
        <v>85.48280800448467</v>
      </c>
      <c r="K20" s="116">
        <f t="shared" si="1"/>
        <v>1.2862087369788189</v>
      </c>
    </row>
    <row r="21" spans="1:11" ht="15">
      <c r="A21" s="148">
        <v>15</v>
      </c>
      <c r="B21" s="119" t="s">
        <v>17</v>
      </c>
      <c r="C21" s="112"/>
      <c r="D21" s="113"/>
      <c r="E21" s="139">
        <v>1701746.2025600001</v>
      </c>
      <c r="F21" s="137"/>
      <c r="G21" s="137">
        <v>115014.46106</v>
      </c>
      <c r="H21" s="155"/>
      <c r="I21" s="156">
        <v>188398.67964</v>
      </c>
      <c r="J21" s="115">
        <f t="shared" si="0"/>
        <v>63.80434069218251</v>
      </c>
      <c r="K21" s="116">
        <f t="shared" si="1"/>
        <v>1.2721302586990915</v>
      </c>
    </row>
    <row r="22" spans="1:11" ht="15">
      <c r="A22" s="148">
        <v>16</v>
      </c>
      <c r="B22" s="119" t="s">
        <v>20</v>
      </c>
      <c r="C22" s="112"/>
      <c r="D22" s="113"/>
      <c r="E22" s="139">
        <v>1834129.6977900001</v>
      </c>
      <c r="F22" s="157"/>
      <c r="G22" s="157">
        <v>183992.81564</v>
      </c>
      <c r="H22" s="158"/>
      <c r="I22" s="159">
        <v>187723.89682999998</v>
      </c>
      <c r="J22" s="115">
        <f t="shared" si="0"/>
        <v>2.0278406942259295</v>
      </c>
      <c r="K22" s="116">
        <f t="shared" si="1"/>
        <v>1.2675739017634098</v>
      </c>
    </row>
    <row r="23" spans="1:11" ht="15">
      <c r="A23" s="148">
        <v>17</v>
      </c>
      <c r="B23" s="144" t="s">
        <v>113</v>
      </c>
      <c r="C23" s="112"/>
      <c r="D23" s="113"/>
      <c r="E23" s="139">
        <v>2911939</v>
      </c>
      <c r="F23" s="160"/>
      <c r="G23" s="137">
        <v>186858.95049</v>
      </c>
      <c r="H23" s="161"/>
      <c r="I23" s="139">
        <v>168260.82602</v>
      </c>
      <c r="J23" s="115">
        <f t="shared" si="0"/>
        <v>-9.953028431996515</v>
      </c>
      <c r="K23" s="116">
        <f t="shared" si="1"/>
        <v>1.1361528039514952</v>
      </c>
    </row>
    <row r="24" spans="1:11" ht="15">
      <c r="A24" s="148">
        <v>18</v>
      </c>
      <c r="B24" s="143" t="s">
        <v>67</v>
      </c>
      <c r="C24" s="112" t="s">
        <v>11</v>
      </c>
      <c r="D24" s="117">
        <v>9754496</v>
      </c>
      <c r="E24" s="139">
        <v>1853664.173</v>
      </c>
      <c r="F24" s="114">
        <v>586100</v>
      </c>
      <c r="G24" s="114">
        <v>99618.88</v>
      </c>
      <c r="H24" s="113">
        <v>607800</v>
      </c>
      <c r="I24" s="139">
        <v>112621.36</v>
      </c>
      <c r="J24" s="115">
        <f t="shared" si="0"/>
        <v>13.052224638542413</v>
      </c>
      <c r="K24" s="116">
        <f t="shared" si="1"/>
        <v>0.7604567086436483</v>
      </c>
    </row>
    <row r="25" spans="1:11" ht="15">
      <c r="A25" s="148">
        <v>19</v>
      </c>
      <c r="B25" s="142" t="s">
        <v>117</v>
      </c>
      <c r="C25" s="112"/>
      <c r="D25" s="113">
        <v>1054622.099999428</v>
      </c>
      <c r="E25" s="139">
        <v>808851.9450300001</v>
      </c>
      <c r="F25" s="157">
        <v>225297</v>
      </c>
      <c r="G25" s="157">
        <v>72593.01913</v>
      </c>
      <c r="H25" s="158">
        <v>98081</v>
      </c>
      <c r="I25" s="159">
        <v>97996.00491999999</v>
      </c>
      <c r="J25" s="115">
        <f t="shared" si="0"/>
        <v>34.993703381461756</v>
      </c>
      <c r="K25" s="116">
        <f t="shared" si="1"/>
        <v>0.6617014690791335</v>
      </c>
    </row>
    <row r="26" spans="1:11" ht="15">
      <c r="A26" s="148">
        <v>20</v>
      </c>
      <c r="B26" s="142" t="s">
        <v>16</v>
      </c>
      <c r="C26" s="111"/>
      <c r="D26" s="113"/>
      <c r="E26" s="139">
        <v>489154.67944</v>
      </c>
      <c r="F26" s="137"/>
      <c r="G26" s="137">
        <v>42919.59235</v>
      </c>
      <c r="H26" s="155"/>
      <c r="I26" s="156">
        <v>79574.98799000001</v>
      </c>
      <c r="J26" s="115">
        <f t="shared" si="0"/>
        <v>85.4048084638903</v>
      </c>
      <c r="K26" s="116">
        <f t="shared" si="1"/>
        <v>0.5373166640611804</v>
      </c>
    </row>
    <row r="27" spans="1:11" ht="15">
      <c r="A27" s="148">
        <v>21</v>
      </c>
      <c r="B27" s="145" t="s">
        <v>78</v>
      </c>
      <c r="C27" s="111"/>
      <c r="D27" s="113"/>
      <c r="E27" s="139">
        <v>4514501.77707</v>
      </c>
      <c r="F27" s="157"/>
      <c r="G27" s="114">
        <v>791922.72475</v>
      </c>
      <c r="H27" s="158"/>
      <c r="I27" s="139">
        <v>79188.97342</v>
      </c>
      <c r="J27" s="115">
        <f t="shared" si="0"/>
        <v>-90.00041658799488</v>
      </c>
      <c r="K27" s="116">
        <f t="shared" si="1"/>
        <v>0.5347101658854283</v>
      </c>
    </row>
    <row r="28" spans="1:11" ht="15">
      <c r="A28" s="148">
        <v>22</v>
      </c>
      <c r="B28" s="119" t="s">
        <v>21</v>
      </c>
      <c r="C28" s="112" t="s">
        <v>11</v>
      </c>
      <c r="D28" s="113">
        <v>11958893.200195312</v>
      </c>
      <c r="E28" s="139">
        <v>641456.46328</v>
      </c>
      <c r="F28" s="157">
        <v>1753225</v>
      </c>
      <c r="G28" s="137">
        <v>68825.572</v>
      </c>
      <c r="H28" s="158">
        <v>2223750</v>
      </c>
      <c r="I28" s="156">
        <v>75980.76</v>
      </c>
      <c r="J28" s="115">
        <f t="shared" si="0"/>
        <v>10.396118465967845</v>
      </c>
      <c r="K28" s="116">
        <f t="shared" si="1"/>
        <v>0.5130472467198315</v>
      </c>
    </row>
    <row r="29" spans="1:11" ht="15">
      <c r="A29" s="148">
        <v>23</v>
      </c>
      <c r="B29" s="119" t="s">
        <v>15</v>
      </c>
      <c r="C29" s="112"/>
      <c r="D29" s="113"/>
      <c r="E29" s="139">
        <v>1131949.10212</v>
      </c>
      <c r="F29" s="137"/>
      <c r="G29" s="137">
        <v>71754.19809</v>
      </c>
      <c r="H29" s="155"/>
      <c r="I29" s="156">
        <v>70134.20558000001</v>
      </c>
      <c r="J29" s="115">
        <f t="shared" si="0"/>
        <v>-2.257697184446357</v>
      </c>
      <c r="K29" s="116">
        <f t="shared" si="1"/>
        <v>0.47356937563801227</v>
      </c>
    </row>
    <row r="30" spans="1:11" ht="15">
      <c r="A30" s="148">
        <v>24</v>
      </c>
      <c r="B30" s="119" t="s">
        <v>61</v>
      </c>
      <c r="C30" s="112"/>
      <c r="D30" s="113"/>
      <c r="E30" s="139">
        <v>648036.0957</v>
      </c>
      <c r="F30" s="157"/>
      <c r="G30" s="137">
        <v>51439.14187000001</v>
      </c>
      <c r="H30" s="158"/>
      <c r="I30" s="156">
        <v>56820.12512</v>
      </c>
      <c r="J30" s="115">
        <f t="shared" si="0"/>
        <v>10.460872896361934</v>
      </c>
      <c r="K30" s="116">
        <f t="shared" si="1"/>
        <v>0.3836682964357337</v>
      </c>
    </row>
    <row r="31" spans="1:11" ht="15">
      <c r="A31" s="148">
        <v>25</v>
      </c>
      <c r="B31" s="143" t="s">
        <v>69</v>
      </c>
      <c r="C31" s="112" t="s">
        <v>11</v>
      </c>
      <c r="D31" s="113">
        <v>51361.799995482</v>
      </c>
      <c r="E31" s="139">
        <v>764657.8625200001</v>
      </c>
      <c r="F31" s="157"/>
      <c r="G31" s="157">
        <v>61788.24627</v>
      </c>
      <c r="H31" s="158">
        <v>4396.69999694824</v>
      </c>
      <c r="I31" s="159">
        <v>46109.32133</v>
      </c>
      <c r="J31" s="115">
        <f t="shared" si="0"/>
        <v>-25.37525482028866</v>
      </c>
      <c r="K31" s="116">
        <f t="shared" si="1"/>
        <v>0.3113454031846549</v>
      </c>
    </row>
    <row r="32" spans="1:11" ht="15">
      <c r="A32" s="148">
        <v>26</v>
      </c>
      <c r="B32" s="119" t="s">
        <v>19</v>
      </c>
      <c r="C32" s="112" t="s">
        <v>11</v>
      </c>
      <c r="D32" s="113">
        <v>4715830.298828125</v>
      </c>
      <c r="E32" s="139">
        <v>508704.91605999996</v>
      </c>
      <c r="F32" s="157">
        <v>193989</v>
      </c>
      <c r="G32" s="137">
        <v>22650.730919999998</v>
      </c>
      <c r="H32" s="158">
        <v>360809</v>
      </c>
      <c r="I32" s="156">
        <v>44848.079999999994</v>
      </c>
      <c r="J32" s="115">
        <f t="shared" si="0"/>
        <v>97.99837876490037</v>
      </c>
      <c r="K32" s="116">
        <f t="shared" si="1"/>
        <v>0.30282908416118426</v>
      </c>
    </row>
    <row r="33" spans="1:11" ht="15">
      <c r="A33" s="148">
        <v>27</v>
      </c>
      <c r="B33" s="145" t="s">
        <v>66</v>
      </c>
      <c r="C33" s="112"/>
      <c r="D33" s="113"/>
      <c r="E33" s="139">
        <v>532785.92956</v>
      </c>
      <c r="F33" s="157"/>
      <c r="G33" s="114">
        <v>102833.788</v>
      </c>
      <c r="H33" s="158"/>
      <c r="I33" s="139">
        <v>44554.099</v>
      </c>
      <c r="J33" s="115">
        <f t="shared" si="0"/>
        <v>-56.67367713810173</v>
      </c>
      <c r="K33" s="116">
        <f t="shared" si="1"/>
        <v>0.3008440271199288</v>
      </c>
    </row>
    <row r="34" spans="1:11" ht="15">
      <c r="A34" s="148">
        <v>28</v>
      </c>
      <c r="B34" s="142" t="s">
        <v>23</v>
      </c>
      <c r="C34" s="112"/>
      <c r="D34" s="113"/>
      <c r="E34" s="139">
        <v>570553.31302</v>
      </c>
      <c r="F34" s="157"/>
      <c r="G34" s="114">
        <v>70495.41781</v>
      </c>
      <c r="H34" s="158"/>
      <c r="I34" s="139">
        <v>39794.22015</v>
      </c>
      <c r="J34" s="115">
        <f t="shared" si="0"/>
        <v>-43.550628698656965</v>
      </c>
      <c r="K34" s="116">
        <f t="shared" si="1"/>
        <v>0.2687037492560004</v>
      </c>
    </row>
    <row r="35" spans="1:11" ht="15">
      <c r="A35" s="148">
        <v>29</v>
      </c>
      <c r="B35" s="119" t="s">
        <v>24</v>
      </c>
      <c r="C35" s="112"/>
      <c r="D35" s="113"/>
      <c r="E35" s="139">
        <v>369064.51521</v>
      </c>
      <c r="F35" s="157"/>
      <c r="G35" s="114">
        <v>59464.60909</v>
      </c>
      <c r="H35" s="158"/>
      <c r="I35" s="139">
        <v>12495.68525</v>
      </c>
      <c r="J35" s="115">
        <f t="shared" si="0"/>
        <v>-78.98634929040277</v>
      </c>
      <c r="K35" s="116">
        <f t="shared" si="1"/>
        <v>0.08437500379556759</v>
      </c>
    </row>
    <row r="36" spans="1:11" ht="15">
      <c r="A36" s="148">
        <v>30</v>
      </c>
      <c r="B36" s="119" t="s">
        <v>68</v>
      </c>
      <c r="C36" s="112"/>
      <c r="D36" s="113"/>
      <c r="E36" s="139">
        <v>844651.84147</v>
      </c>
      <c r="F36" s="157"/>
      <c r="G36" s="114">
        <v>95666.3465</v>
      </c>
      <c r="H36" s="158"/>
      <c r="I36" s="139">
        <v>9313.496</v>
      </c>
      <c r="J36" s="115">
        <f t="shared" si="0"/>
        <v>-90.26460574618055</v>
      </c>
      <c r="K36" s="116">
        <f t="shared" si="1"/>
        <v>0.0628878084417182</v>
      </c>
    </row>
    <row r="37" spans="1:11" ht="15">
      <c r="A37" s="148">
        <v>31</v>
      </c>
      <c r="B37" s="119" t="s">
        <v>18</v>
      </c>
      <c r="C37" s="112" t="s">
        <v>11</v>
      </c>
      <c r="D37" s="117">
        <v>3750742</v>
      </c>
      <c r="E37" s="139">
        <v>566344.93946</v>
      </c>
      <c r="F37" s="114">
        <v>294000</v>
      </c>
      <c r="G37" s="114">
        <v>41704.294</v>
      </c>
      <c r="H37" s="117">
        <v>1535</v>
      </c>
      <c r="I37" s="162">
        <v>295.45916</v>
      </c>
      <c r="J37" s="115">
        <f t="shared" si="0"/>
        <v>-99.29153779704315</v>
      </c>
      <c r="K37" s="116">
        <f t="shared" si="1"/>
        <v>0.0019950380669547687</v>
      </c>
    </row>
    <row r="38" spans="1:11" ht="15">
      <c r="A38" s="148">
        <v>32</v>
      </c>
      <c r="B38" s="146" t="s">
        <v>25</v>
      </c>
      <c r="C38" s="122"/>
      <c r="D38" s="123"/>
      <c r="E38" s="163">
        <f>E39-SUM(E7:E37)</f>
        <v>24099827.44126001</v>
      </c>
      <c r="F38" s="164"/>
      <c r="G38" s="165">
        <f>G39-SUM(G7:G37)</f>
        <v>1757185.963500008</v>
      </c>
      <c r="H38" s="166"/>
      <c r="I38" s="163">
        <f>I39-SUM(I7:I37)</f>
        <v>1951899.6759900022</v>
      </c>
      <c r="J38" s="124">
        <f t="shared" si="0"/>
        <v>11.080996350674141</v>
      </c>
      <c r="K38" s="125">
        <f t="shared" si="1"/>
        <v>13.179872834122769</v>
      </c>
    </row>
    <row r="39" spans="1:11" s="151" customFormat="1" ht="15">
      <c r="A39" s="149"/>
      <c r="B39" s="86" t="s">
        <v>26</v>
      </c>
      <c r="C39" s="150"/>
      <c r="D39" s="55"/>
      <c r="E39" s="56">
        <v>200030962</v>
      </c>
      <c r="F39" s="55"/>
      <c r="G39" s="51">
        <v>20765116.87276</v>
      </c>
      <c r="H39" s="126"/>
      <c r="I39" s="127">
        <v>14809700.37083</v>
      </c>
      <c r="J39" s="128">
        <f t="shared" si="0"/>
        <v>-28.679908417671413</v>
      </c>
      <c r="K39" s="129">
        <f t="shared" si="1"/>
        <v>100</v>
      </c>
    </row>
    <row r="41" ht="15">
      <c r="E41" s="130"/>
    </row>
    <row r="42" spans="6:9" ht="15">
      <c r="F42" s="131"/>
      <c r="G42" s="93"/>
      <c r="H42" s="93"/>
      <c r="I42" s="93"/>
    </row>
    <row r="43" spans="6:10" ht="15">
      <c r="F43" s="89"/>
      <c r="J43" s="120"/>
    </row>
    <row r="46" spans="6:9" ht="15">
      <c r="F46" s="130"/>
      <c r="G46" s="132" t="s">
        <v>114</v>
      </c>
      <c r="H46" s="132"/>
      <c r="I46" s="132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F38 F34:F35 F21:F23 F19 F31 F28:F29 F16:F17 H38 F32:I32 F24:I24 G16:I16 H34:H35 H21:H23 H19 H31 H28:H29 H17 F7 H7 F14:I15">
    <cfRule type="cellIs" priority="31" dxfId="30" operator="greaterThanOrEqual">
      <formula>0</formula>
    </cfRule>
  </conditionalFormatting>
  <conditionalFormatting sqref="F7 F15:I15">
    <cfRule type="expression" priority="30" dxfId="31">
      <formula>$A9="Total"</formula>
    </cfRule>
  </conditionalFormatting>
  <conditionalFormatting sqref="F17">
    <cfRule type="expression" priority="29" dxfId="31">
      <formula>$A15="Total"</formula>
    </cfRule>
  </conditionalFormatting>
  <conditionalFormatting sqref="F38">
    <cfRule type="expression" priority="28" dxfId="31">
      <formula>$A39="Total"</formula>
    </cfRule>
  </conditionalFormatting>
  <conditionalFormatting sqref="F32:I32">
    <cfRule type="expression" priority="27" dxfId="31">
      <formula>$A31="Total"</formula>
    </cfRule>
  </conditionalFormatting>
  <conditionalFormatting sqref="F24:I24">
    <cfRule type="expression" priority="26" dxfId="31">
      <formula>$A23="Total"</formula>
    </cfRule>
  </conditionalFormatting>
  <conditionalFormatting sqref="G24:I24">
    <cfRule type="expression" priority="25" dxfId="31">
      <formula>$A23="Total"</formula>
    </cfRule>
  </conditionalFormatting>
  <conditionalFormatting sqref="F24:I24">
    <cfRule type="expression" priority="24" dxfId="31">
      <formula>$A23="Total"</formula>
    </cfRule>
  </conditionalFormatting>
  <conditionalFormatting sqref="F7">
    <cfRule type="expression" priority="23" dxfId="31">
      <formula>$A9="Total"</formula>
    </cfRule>
  </conditionalFormatting>
  <conditionalFormatting sqref="G32:I32">
    <cfRule type="expression" priority="22" dxfId="31">
      <formula>$A31="Total"</formula>
    </cfRule>
  </conditionalFormatting>
  <conditionalFormatting sqref="F16:I16 F35">
    <cfRule type="expression" priority="21" dxfId="31">
      <formula>$A19="Total"</formula>
    </cfRule>
  </conditionalFormatting>
  <conditionalFormatting sqref="F14:I14 F29">
    <cfRule type="expression" priority="20" dxfId="31">
      <formula>$A18="Total"</formula>
    </cfRule>
  </conditionalFormatting>
  <conditionalFormatting sqref="F19 F28 F31">
    <cfRule type="expression" priority="19" dxfId="31">
      <formula>$A20="Total"</formula>
    </cfRule>
  </conditionalFormatting>
  <conditionalFormatting sqref="F21:F22">
    <cfRule type="expression" priority="18" dxfId="31">
      <formula>$A21="Total"</formula>
    </cfRule>
  </conditionalFormatting>
  <conditionalFormatting sqref="F23">
    <cfRule type="expression" priority="17" dxfId="31">
      <formula>$A28="Total"</formula>
    </cfRule>
  </conditionalFormatting>
  <conditionalFormatting sqref="F34">
    <cfRule type="expression" priority="16" dxfId="31">
      <formula>$A26="Total"</formula>
    </cfRule>
  </conditionalFormatting>
  <conditionalFormatting sqref="H7 H15:I15">
    <cfRule type="expression" priority="15" dxfId="31">
      <formula>$A9="Total"</formula>
    </cfRule>
  </conditionalFormatting>
  <conditionalFormatting sqref="H17">
    <cfRule type="expression" priority="14" dxfId="31">
      <formula>$A15="Total"</formula>
    </cfRule>
  </conditionalFormatting>
  <conditionalFormatting sqref="H38">
    <cfRule type="expression" priority="13" dxfId="31">
      <formula>$A39="Total"</formula>
    </cfRule>
  </conditionalFormatting>
  <conditionalFormatting sqref="H32:I32">
    <cfRule type="expression" priority="12" dxfId="31">
      <formula>$A31="Total"</formula>
    </cfRule>
  </conditionalFormatting>
  <conditionalFormatting sqref="H24:I24">
    <cfRule type="expression" priority="11" dxfId="31">
      <formula>$A23="Total"</formula>
    </cfRule>
  </conditionalFormatting>
  <conditionalFormatting sqref="I24">
    <cfRule type="expression" priority="10" dxfId="31">
      <formula>$A23="Total"</formula>
    </cfRule>
  </conditionalFormatting>
  <conditionalFormatting sqref="H24:I24">
    <cfRule type="expression" priority="9" dxfId="31">
      <formula>$A23="Total"</formula>
    </cfRule>
  </conditionalFormatting>
  <conditionalFormatting sqref="H7">
    <cfRule type="expression" priority="8" dxfId="31">
      <formula>$A9="Total"</formula>
    </cfRule>
  </conditionalFormatting>
  <conditionalFormatting sqref="I32">
    <cfRule type="expression" priority="7" dxfId="31">
      <formula>$A31="Total"</formula>
    </cfRule>
  </conditionalFormatting>
  <conditionalFormatting sqref="H16:I16 H35">
    <cfRule type="expression" priority="6" dxfId="31">
      <formula>$A19="Total"</formula>
    </cfRule>
  </conditionalFormatting>
  <conditionalFormatting sqref="H14:I14 H29">
    <cfRule type="expression" priority="5" dxfId="31">
      <formula>$A18="Total"</formula>
    </cfRule>
  </conditionalFormatting>
  <conditionalFormatting sqref="H19 H28 H31">
    <cfRule type="expression" priority="4" dxfId="31">
      <formula>$A20="Total"</formula>
    </cfRule>
  </conditionalFormatting>
  <conditionalFormatting sqref="H21:H22">
    <cfRule type="expression" priority="3" dxfId="31">
      <formula>$A21="Total"</formula>
    </cfRule>
  </conditionalFormatting>
  <conditionalFormatting sqref="H23">
    <cfRule type="expression" priority="2" dxfId="31">
      <formula>$A28="Total"</formula>
    </cfRule>
  </conditionalFormatting>
  <conditionalFormatting sqref="H34">
    <cfRule type="expression" priority="1" dxfId="31">
      <formula>$A26="Total"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181" customWidth="1"/>
    <col min="2" max="2" width="41.28125" style="89" customWidth="1"/>
    <col min="3" max="3" width="14.28125" style="120" bestFit="1" customWidth="1"/>
    <col min="4" max="4" width="13.140625" style="167" bestFit="1" customWidth="1"/>
    <col min="5" max="5" width="15.28125" style="89" bestFit="1" customWidth="1"/>
    <col min="6" max="6" width="14.57421875" style="89" customWidth="1"/>
    <col min="7" max="7" width="12.57421875" style="89" customWidth="1"/>
    <col min="8" max="16384" width="9.140625" style="89" customWidth="1"/>
  </cols>
  <sheetData>
    <row r="1" spans="1:7" s="151" customFormat="1" ht="15">
      <c r="A1" s="239" t="s">
        <v>59</v>
      </c>
      <c r="B1" s="239"/>
      <c r="C1" s="239"/>
      <c r="D1" s="239"/>
      <c r="E1" s="239"/>
      <c r="F1" s="239"/>
      <c r="G1" s="239"/>
    </row>
    <row r="2" spans="1:7" s="151" customFormat="1" ht="15" customHeight="1">
      <c r="A2" s="240" t="s">
        <v>116</v>
      </c>
      <c r="B2" s="240"/>
      <c r="C2" s="240"/>
      <c r="D2" s="240"/>
      <c r="E2" s="240"/>
      <c r="F2" s="240"/>
      <c r="G2" s="240"/>
    </row>
    <row r="3" spans="1:5" ht="15">
      <c r="A3" s="183"/>
      <c r="B3" s="183"/>
      <c r="C3" s="184" t="s">
        <v>57</v>
      </c>
      <c r="D3" s="185"/>
      <c r="E3" s="185" t="s">
        <v>58</v>
      </c>
    </row>
    <row r="4" spans="1:3" ht="15">
      <c r="A4" s="183"/>
      <c r="B4" s="183"/>
      <c r="C4" s="183"/>
    </row>
    <row r="5" spans="1:7" ht="30">
      <c r="A5" s="75" t="s">
        <v>0</v>
      </c>
      <c r="B5" s="81" t="s">
        <v>1</v>
      </c>
      <c r="C5" s="82" t="s">
        <v>80</v>
      </c>
      <c r="D5" s="82" t="s">
        <v>80</v>
      </c>
      <c r="E5" s="82" t="s">
        <v>115</v>
      </c>
      <c r="F5" s="229" t="s">
        <v>126</v>
      </c>
      <c r="G5" s="83" t="s">
        <v>127</v>
      </c>
    </row>
    <row r="6" spans="1:7" ht="15">
      <c r="A6" s="84"/>
      <c r="B6" s="85"/>
      <c r="C6" s="87" t="s">
        <v>128</v>
      </c>
      <c r="D6" s="88" t="s">
        <v>130</v>
      </c>
      <c r="E6" s="88" t="s">
        <v>130</v>
      </c>
      <c r="F6" s="226"/>
      <c r="G6" s="228" t="s">
        <v>115</v>
      </c>
    </row>
    <row r="7" spans="1:7" ht="15">
      <c r="A7" s="67">
        <v>1</v>
      </c>
      <c r="B7" s="168" t="s">
        <v>27</v>
      </c>
      <c r="C7" s="169">
        <v>334107560.9974317</v>
      </c>
      <c r="D7" s="186">
        <v>16178286.678558484</v>
      </c>
      <c r="E7" s="192">
        <v>17650053.469380736</v>
      </c>
      <c r="F7" s="190">
        <f>+E7/D7*100-100</f>
        <v>9.097173390880897</v>
      </c>
      <c r="G7" s="193">
        <f>+E7*100/$E$34</f>
        <v>13.443965567534608</v>
      </c>
    </row>
    <row r="8" spans="1:7" ht="15">
      <c r="A8" s="68">
        <v>2</v>
      </c>
      <c r="B8" s="170" t="s">
        <v>28</v>
      </c>
      <c r="C8" s="171">
        <v>185404945.6497236</v>
      </c>
      <c r="D8" s="53">
        <v>16617405.04857856</v>
      </c>
      <c r="E8" s="152">
        <v>13034246.99969685</v>
      </c>
      <c r="F8" s="191">
        <f aca="true" t="shared" si="0" ref="F8:F34">+E8/D8*100-100</f>
        <v>-21.562681046811278</v>
      </c>
      <c r="G8" s="194">
        <f aca="true" t="shared" si="1" ref="G8:G34">+E8*100/$E$34</f>
        <v>9.928126742882545</v>
      </c>
    </row>
    <row r="9" spans="1:7" ht="15">
      <c r="A9" s="68">
        <v>3</v>
      </c>
      <c r="B9" s="170" t="s">
        <v>29</v>
      </c>
      <c r="C9" s="172">
        <v>144350972.825204</v>
      </c>
      <c r="D9" s="50">
        <v>10836389.3880203</v>
      </c>
      <c r="E9" s="118">
        <v>8310725.50010097</v>
      </c>
      <c r="F9" s="191">
        <f t="shared" si="0"/>
        <v>-23.307245591520243</v>
      </c>
      <c r="G9" s="194">
        <f t="shared" si="1"/>
        <v>6.330241869148818</v>
      </c>
    </row>
    <row r="10" spans="1:7" ht="15">
      <c r="A10" s="68">
        <v>4</v>
      </c>
      <c r="B10" s="48" t="s">
        <v>71</v>
      </c>
      <c r="C10" s="172">
        <v>56183655.1715195</v>
      </c>
      <c r="D10" s="50">
        <v>8328996.56870703</v>
      </c>
      <c r="E10" s="118">
        <v>6001899.155</v>
      </c>
      <c r="F10" s="191">
        <f t="shared" si="0"/>
        <v>-27.93970911754478</v>
      </c>
      <c r="G10" s="194">
        <f t="shared" si="1"/>
        <v>4.5716193279309145</v>
      </c>
    </row>
    <row r="11" spans="1:7" ht="15">
      <c r="A11" s="68">
        <v>5</v>
      </c>
      <c r="B11" s="170" t="s">
        <v>35</v>
      </c>
      <c r="C11" s="172">
        <v>71936882.1043184</v>
      </c>
      <c r="D11" s="50">
        <v>3197109.11596366</v>
      </c>
      <c r="E11" s="118">
        <v>5476705.12319724</v>
      </c>
      <c r="F11" s="191">
        <f t="shared" si="0"/>
        <v>71.30178935248733</v>
      </c>
      <c r="G11" s="194">
        <f t="shared" si="1"/>
        <v>4.171581419146114</v>
      </c>
    </row>
    <row r="12" spans="1:7" ht="15">
      <c r="A12" s="68">
        <v>6</v>
      </c>
      <c r="B12" s="170" t="s">
        <v>31</v>
      </c>
      <c r="C12" s="171">
        <v>68908011.16406658</v>
      </c>
      <c r="D12" s="50">
        <v>6110230.680028864</v>
      </c>
      <c r="E12" s="152">
        <v>4650491.956055025</v>
      </c>
      <c r="F12" s="191">
        <f t="shared" si="0"/>
        <v>-23.890075521124913</v>
      </c>
      <c r="G12" s="194">
        <f t="shared" si="1"/>
        <v>3.5422586020921565</v>
      </c>
    </row>
    <row r="13" spans="1:7" ht="15">
      <c r="A13" s="68">
        <v>7</v>
      </c>
      <c r="B13" s="170" t="s">
        <v>30</v>
      </c>
      <c r="C13" s="172">
        <v>99429549.9459873</v>
      </c>
      <c r="D13" s="50">
        <v>10145449.5647514</v>
      </c>
      <c r="E13" s="118">
        <v>4641824.11149218</v>
      </c>
      <c r="F13" s="191">
        <f t="shared" si="0"/>
        <v>-54.247230919964444</v>
      </c>
      <c r="G13" s="194">
        <f t="shared" si="1"/>
        <v>3.53565634425482</v>
      </c>
    </row>
    <row r="14" spans="1:7" ht="15">
      <c r="A14" s="68">
        <v>8</v>
      </c>
      <c r="B14" s="170" t="s">
        <v>72</v>
      </c>
      <c r="C14" s="172">
        <v>39310665.8043501</v>
      </c>
      <c r="D14" s="50">
        <v>2401833.0284751</v>
      </c>
      <c r="E14" s="118">
        <v>4163668.471</v>
      </c>
      <c r="F14" s="191">
        <f t="shared" si="0"/>
        <v>73.35378528138034</v>
      </c>
      <c r="G14" s="194">
        <f t="shared" si="1"/>
        <v>3.171447364500105</v>
      </c>
    </row>
    <row r="15" spans="1:7" ht="15">
      <c r="A15" s="68">
        <v>9</v>
      </c>
      <c r="B15" s="48" t="s">
        <v>32</v>
      </c>
      <c r="C15" s="172">
        <v>74283706.5338819</v>
      </c>
      <c r="D15" s="50">
        <v>6709723.50386646</v>
      </c>
      <c r="E15" s="118">
        <v>3594049.21735501</v>
      </c>
      <c r="F15" s="191">
        <f t="shared" si="0"/>
        <v>-46.43521129769432</v>
      </c>
      <c r="G15" s="194">
        <f t="shared" si="1"/>
        <v>2.7375709660012006</v>
      </c>
    </row>
    <row r="16" spans="1:7" ht="15">
      <c r="A16" s="68">
        <v>10</v>
      </c>
      <c r="B16" s="170" t="s">
        <v>33</v>
      </c>
      <c r="C16" s="171">
        <v>53606263.85786643</v>
      </c>
      <c r="D16" s="53">
        <v>6120767.640338336</v>
      </c>
      <c r="E16" s="152">
        <v>3583220.8990335553</v>
      </c>
      <c r="F16" s="191">
        <f t="shared" si="0"/>
        <v>-41.45798191359725</v>
      </c>
      <c r="G16" s="194">
        <f t="shared" si="1"/>
        <v>2.729323085114013</v>
      </c>
    </row>
    <row r="17" spans="1:7" ht="15">
      <c r="A17" s="68">
        <v>11</v>
      </c>
      <c r="B17" s="170" t="s">
        <v>34</v>
      </c>
      <c r="C17" s="171">
        <v>42703813.25680469</v>
      </c>
      <c r="D17" s="50">
        <v>3175308.77</v>
      </c>
      <c r="E17" s="152">
        <v>2579665.78532812</v>
      </c>
      <c r="F17" s="191">
        <f t="shared" si="0"/>
        <v>-18.758584686297453</v>
      </c>
      <c r="G17" s="194">
        <f t="shared" si="1"/>
        <v>1.9649197127851632</v>
      </c>
    </row>
    <row r="18" spans="1:7" ht="15">
      <c r="A18" s="68">
        <v>12</v>
      </c>
      <c r="B18" s="170" t="s">
        <v>37</v>
      </c>
      <c r="C18" s="171">
        <v>32983187.4896793</v>
      </c>
      <c r="D18" s="187">
        <v>2575902.059011781</v>
      </c>
      <c r="E18" s="152">
        <v>2555525.2664780198</v>
      </c>
      <c r="F18" s="191">
        <f t="shared" si="0"/>
        <v>-0.7910546312299971</v>
      </c>
      <c r="G18" s="194">
        <f t="shared" si="1"/>
        <v>1.9465319892144564</v>
      </c>
    </row>
    <row r="19" spans="1:7" ht="15">
      <c r="A19" s="68">
        <v>13</v>
      </c>
      <c r="B19" s="170" t="s">
        <v>38</v>
      </c>
      <c r="C19" s="172">
        <v>21372590.5858954</v>
      </c>
      <c r="D19" s="50">
        <v>421653.372770081</v>
      </c>
      <c r="E19" s="118">
        <v>2283750.55456445</v>
      </c>
      <c r="F19" s="191">
        <f t="shared" si="0"/>
        <v>441.6179976365878</v>
      </c>
      <c r="G19" s="194">
        <f t="shared" si="1"/>
        <v>1.7395224254513124</v>
      </c>
    </row>
    <row r="20" spans="1:7" ht="15">
      <c r="A20" s="68">
        <v>14</v>
      </c>
      <c r="B20" s="170" t="s">
        <v>70</v>
      </c>
      <c r="C20" s="171">
        <v>29852910.99368469</v>
      </c>
      <c r="D20" s="50">
        <v>2158864.4724384765</v>
      </c>
      <c r="E20" s="152">
        <v>2146558.198612153</v>
      </c>
      <c r="F20" s="191">
        <f t="shared" si="0"/>
        <v>-0.5700345706473797</v>
      </c>
      <c r="G20" s="194">
        <f t="shared" si="1"/>
        <v>1.6350236309999922</v>
      </c>
    </row>
    <row r="21" spans="1:7" ht="15">
      <c r="A21" s="68">
        <v>15</v>
      </c>
      <c r="B21" s="173" t="s">
        <v>40</v>
      </c>
      <c r="C21" s="171">
        <v>22569027.18591189</v>
      </c>
      <c r="D21" s="53">
        <v>1974842.926268155</v>
      </c>
      <c r="E21" s="152">
        <v>1897936.696179862</v>
      </c>
      <c r="F21" s="191">
        <f t="shared" si="0"/>
        <v>-3.8942960508571787</v>
      </c>
      <c r="G21" s="194">
        <f t="shared" si="1"/>
        <v>1.4456497617453221</v>
      </c>
    </row>
    <row r="22" spans="1:7" ht="15">
      <c r="A22" s="68">
        <v>16</v>
      </c>
      <c r="B22" s="170" t="s">
        <v>39</v>
      </c>
      <c r="C22" s="171">
        <v>21991469.51468413</v>
      </c>
      <c r="D22" s="187">
        <v>1358347.819815002</v>
      </c>
      <c r="E22" s="152">
        <v>1437308.688556525</v>
      </c>
      <c r="F22" s="191">
        <f t="shared" si="0"/>
        <v>5.813008096282516</v>
      </c>
      <c r="G22" s="194">
        <f t="shared" si="1"/>
        <v>1.0947915003427018</v>
      </c>
    </row>
    <row r="23" spans="1:7" ht="15">
      <c r="A23" s="68">
        <v>17</v>
      </c>
      <c r="B23" s="173" t="s">
        <v>73</v>
      </c>
      <c r="C23" s="172">
        <v>14362631.3327109</v>
      </c>
      <c r="D23" s="50">
        <v>1028098.38233986</v>
      </c>
      <c r="E23" s="118">
        <v>1119479.55451237</v>
      </c>
      <c r="F23" s="191">
        <f t="shared" si="0"/>
        <v>8.888368442379473</v>
      </c>
      <c r="G23" s="194">
        <f t="shared" si="1"/>
        <v>0.852702492405046</v>
      </c>
    </row>
    <row r="24" spans="1:7" ht="15">
      <c r="A24" s="68">
        <v>18</v>
      </c>
      <c r="B24" s="173" t="s">
        <v>42</v>
      </c>
      <c r="C24" s="172">
        <v>16800189.1325075</v>
      </c>
      <c r="D24" s="50">
        <v>1626354.56999757</v>
      </c>
      <c r="E24" s="118">
        <v>1056674.43329965</v>
      </c>
      <c r="F24" s="191">
        <f t="shared" si="0"/>
        <v>-35.028040453612235</v>
      </c>
      <c r="G24" s="194">
        <f t="shared" si="1"/>
        <v>0.8048641168152258</v>
      </c>
    </row>
    <row r="25" spans="1:7" ht="15">
      <c r="A25" s="68">
        <v>19</v>
      </c>
      <c r="B25" s="174" t="s">
        <v>79</v>
      </c>
      <c r="C25" s="172">
        <v>18107634.1635</v>
      </c>
      <c r="D25" s="50">
        <v>1475760.843</v>
      </c>
      <c r="E25" s="118">
        <v>1052003.024</v>
      </c>
      <c r="F25" s="191">
        <f t="shared" si="0"/>
        <v>-28.71453196566486</v>
      </c>
      <c r="G25" s="194">
        <f t="shared" si="1"/>
        <v>0.8013059255675163</v>
      </c>
    </row>
    <row r="26" spans="1:7" ht="15">
      <c r="A26" s="68">
        <v>20</v>
      </c>
      <c r="B26" s="173" t="s">
        <v>74</v>
      </c>
      <c r="C26" s="172">
        <v>12385006.9155181</v>
      </c>
      <c r="D26" s="50">
        <v>1665960.08450098</v>
      </c>
      <c r="E26" s="118">
        <v>903901.5625</v>
      </c>
      <c r="F26" s="191">
        <f t="shared" si="0"/>
        <v>-45.74290399215934</v>
      </c>
      <c r="G26" s="194">
        <f t="shared" si="1"/>
        <v>0.6884977149656812</v>
      </c>
    </row>
    <row r="27" spans="1:7" ht="15">
      <c r="A27" s="68">
        <v>21</v>
      </c>
      <c r="B27" s="173" t="s">
        <v>43</v>
      </c>
      <c r="C27" s="172">
        <v>11360828.1930677</v>
      </c>
      <c r="D27" s="50">
        <v>1076674.45387206</v>
      </c>
      <c r="E27" s="118">
        <v>884923.076000195</v>
      </c>
      <c r="F27" s="191">
        <f t="shared" si="0"/>
        <v>-17.809596687491435</v>
      </c>
      <c r="G27" s="194">
        <f t="shared" si="1"/>
        <v>0.6740418879921298</v>
      </c>
    </row>
    <row r="28" spans="1:7" ht="15">
      <c r="A28" s="68">
        <v>22</v>
      </c>
      <c r="B28" s="173" t="s">
        <v>16</v>
      </c>
      <c r="C28" s="172">
        <v>9681272.95717278</v>
      </c>
      <c r="D28" s="50">
        <v>646915.397530118</v>
      </c>
      <c r="E28" s="118">
        <v>740306.643416046</v>
      </c>
      <c r="F28" s="191">
        <f t="shared" si="0"/>
        <v>14.436392493128139</v>
      </c>
      <c r="G28" s="194">
        <f t="shared" si="1"/>
        <v>0.5638882080877707</v>
      </c>
    </row>
    <row r="29" spans="1:7" ht="15">
      <c r="A29" s="68">
        <v>23</v>
      </c>
      <c r="B29" s="170" t="s">
        <v>44</v>
      </c>
      <c r="C29" s="172">
        <v>5082615.23728818</v>
      </c>
      <c r="D29" s="50">
        <v>421874.743054752</v>
      </c>
      <c r="E29" s="118">
        <v>393530.212153793</v>
      </c>
      <c r="F29" s="191">
        <f t="shared" si="0"/>
        <v>-6.718707713033297</v>
      </c>
      <c r="G29" s="194">
        <f t="shared" si="1"/>
        <v>0.299750175327135</v>
      </c>
    </row>
    <row r="30" spans="1:7" ht="15">
      <c r="A30" s="68">
        <v>24</v>
      </c>
      <c r="B30" s="170" t="s">
        <v>36</v>
      </c>
      <c r="C30" s="172">
        <v>6163428.88468404</v>
      </c>
      <c r="D30" s="50">
        <v>247747.316881523</v>
      </c>
      <c r="E30" s="118">
        <v>268489.371184235</v>
      </c>
      <c r="F30" s="191">
        <f t="shared" si="0"/>
        <v>8.37226193356966</v>
      </c>
      <c r="G30" s="194">
        <f t="shared" si="1"/>
        <v>0.20450713465042653</v>
      </c>
    </row>
    <row r="31" spans="1:7" ht="15">
      <c r="A31" s="68">
        <v>25</v>
      </c>
      <c r="B31" s="173" t="s">
        <v>75</v>
      </c>
      <c r="C31" s="172">
        <v>355629.070392952</v>
      </c>
      <c r="D31" s="50">
        <v>304597.429817139</v>
      </c>
      <c r="E31" s="118">
        <v>239684.477012314</v>
      </c>
      <c r="F31" s="191">
        <f t="shared" si="0"/>
        <v>-21.31106386675509</v>
      </c>
      <c r="G31" s="194">
        <f t="shared" si="1"/>
        <v>0.18256657758097694</v>
      </c>
    </row>
    <row r="32" spans="1:7" ht="15">
      <c r="A32" s="68">
        <v>26</v>
      </c>
      <c r="B32" s="170" t="s">
        <v>41</v>
      </c>
      <c r="C32" s="171">
        <v>15949437.103834</v>
      </c>
      <c r="D32" s="188">
        <v>3176357.444</v>
      </c>
      <c r="E32" s="152">
        <v>181450.8152900391</v>
      </c>
      <c r="F32" s="191">
        <f t="shared" si="0"/>
        <v>-94.28745604079315</v>
      </c>
      <c r="G32" s="194">
        <f t="shared" si="1"/>
        <v>0.1382102619231304</v>
      </c>
    </row>
    <row r="33" spans="1:7" ht="15">
      <c r="A33" s="175">
        <v>28</v>
      </c>
      <c r="B33" s="176" t="s">
        <v>25</v>
      </c>
      <c r="C33" s="177">
        <f>C34-SUM(C7:C32)</f>
        <v>511204463.3114836</v>
      </c>
      <c r="D33" s="189">
        <f>D34-SUM(D7:D32)</f>
        <v>40750267.61726332</v>
      </c>
      <c r="E33" s="189">
        <f>E34-SUM(E7:E32)</f>
        <v>40437992.45125966</v>
      </c>
      <c r="F33" s="191">
        <f t="shared" si="0"/>
        <v>-0.766314393163313</v>
      </c>
      <c r="G33" s="195">
        <f t="shared" si="1"/>
        <v>30.801435195540712</v>
      </c>
    </row>
    <row r="34" spans="1:7" ht="15.75">
      <c r="A34" s="178"/>
      <c r="B34" s="179" t="s">
        <v>26</v>
      </c>
      <c r="C34" s="180">
        <v>1920448349.38317</v>
      </c>
      <c r="D34" s="51">
        <v>150731718.919849</v>
      </c>
      <c r="E34" s="180">
        <v>131286065.712659</v>
      </c>
      <c r="F34" s="196">
        <f t="shared" si="0"/>
        <v>-12.900836895205941</v>
      </c>
      <c r="G34" s="197">
        <f t="shared" si="1"/>
        <v>100</v>
      </c>
    </row>
    <row r="39" ht="15">
      <c r="C39" s="182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28125" style="20" bestFit="1" customWidth="1"/>
    <col min="2" max="2" width="20.00390625" style="19" bestFit="1" customWidth="1"/>
    <col min="3" max="3" width="20.140625" style="19" customWidth="1"/>
    <col min="4" max="4" width="22.00390625" style="19" customWidth="1"/>
    <col min="5" max="5" width="13.140625" style="19" bestFit="1" customWidth="1"/>
    <col min="6" max="16384" width="9.140625" style="19" customWidth="1"/>
  </cols>
  <sheetData>
    <row r="1" spans="1:5" ht="15.75">
      <c r="A1" s="241" t="s">
        <v>81</v>
      </c>
      <c r="B1" s="241"/>
      <c r="C1" s="241"/>
      <c r="D1" s="241"/>
      <c r="E1" s="241"/>
    </row>
    <row r="2" spans="1:5" ht="15.75">
      <c r="A2" s="242" t="s">
        <v>101</v>
      </c>
      <c r="B2" s="242"/>
      <c r="C2" s="242"/>
      <c r="D2" s="242"/>
      <c r="E2" s="242"/>
    </row>
    <row r="3" spans="1:4" ht="15.75">
      <c r="A3" s="57" t="s">
        <v>82</v>
      </c>
      <c r="B3" s="58"/>
      <c r="C3" s="58"/>
      <c r="D3" s="7" t="s">
        <v>46</v>
      </c>
    </row>
    <row r="4" spans="1:5" ht="31.5">
      <c r="A4" s="59" t="s">
        <v>0</v>
      </c>
      <c r="B4" s="60" t="s">
        <v>83</v>
      </c>
      <c r="C4" s="61" t="s">
        <v>102</v>
      </c>
      <c r="D4" s="61" t="s">
        <v>118</v>
      </c>
      <c r="E4" s="62" t="s">
        <v>54</v>
      </c>
    </row>
    <row r="5" spans="1:5" ht="15.75">
      <c r="A5" s="63"/>
      <c r="B5" s="199"/>
      <c r="C5" s="198" t="s">
        <v>103</v>
      </c>
      <c r="D5" s="66" t="s">
        <v>119</v>
      </c>
      <c r="E5" s="64" t="s">
        <v>55</v>
      </c>
    </row>
    <row r="6" spans="1:5" ht="15.75">
      <c r="A6" s="200">
        <v>1</v>
      </c>
      <c r="B6" s="201" t="s">
        <v>84</v>
      </c>
      <c r="C6" s="110">
        <v>16.866996587870002</v>
      </c>
      <c r="D6" s="202">
        <v>10.71492800475</v>
      </c>
      <c r="E6" s="203">
        <f>D6/C6*100-100</f>
        <v>-36.47400146831296</v>
      </c>
    </row>
    <row r="7" spans="1:5" ht="15.75">
      <c r="A7" s="204">
        <v>2</v>
      </c>
      <c r="B7" s="205" t="s">
        <v>106</v>
      </c>
      <c r="C7" s="116">
        <v>1.54227607783</v>
      </c>
      <c r="D7" s="206">
        <v>1.74096762344</v>
      </c>
      <c r="E7" s="207">
        <f aca="true" t="shared" si="0" ref="E7:E20">D7/C7*100-100</f>
        <v>12.883007683654228</v>
      </c>
    </row>
    <row r="8" spans="1:5" ht="15.75">
      <c r="A8" s="204">
        <v>3</v>
      </c>
      <c r="B8" s="205" t="s">
        <v>85</v>
      </c>
      <c r="C8" s="116">
        <v>0.35808830495000005</v>
      </c>
      <c r="D8" s="206">
        <v>0.41893890854</v>
      </c>
      <c r="E8" s="207">
        <f t="shared" si="0"/>
        <v>16.993183733966546</v>
      </c>
    </row>
    <row r="9" spans="1:5" ht="15.75">
      <c r="A9" s="204">
        <v>4</v>
      </c>
      <c r="B9" s="205" t="s">
        <v>86</v>
      </c>
      <c r="C9" s="116">
        <v>0.29060353788000004</v>
      </c>
      <c r="D9" s="206">
        <v>0.28760029752000005</v>
      </c>
      <c r="E9" s="207">
        <f t="shared" si="0"/>
        <v>-1.03344934542406</v>
      </c>
    </row>
    <row r="10" spans="1:5" ht="15.75">
      <c r="A10" s="204">
        <v>5</v>
      </c>
      <c r="B10" s="205" t="s">
        <v>90</v>
      </c>
      <c r="C10" s="116">
        <v>0.15125515359</v>
      </c>
      <c r="D10" s="206">
        <v>0.21080646124</v>
      </c>
      <c r="E10" s="207">
        <f t="shared" si="0"/>
        <v>39.371423873214155</v>
      </c>
    </row>
    <row r="11" spans="1:5" ht="15.75">
      <c r="A11" s="204">
        <v>6</v>
      </c>
      <c r="B11" s="205" t="s">
        <v>87</v>
      </c>
      <c r="C11" s="116">
        <v>0.20362366282</v>
      </c>
      <c r="D11" s="206">
        <v>0.17750984181</v>
      </c>
      <c r="E11" s="207">
        <f t="shared" si="0"/>
        <v>-12.82455125713173</v>
      </c>
    </row>
    <row r="12" spans="1:5" ht="15.75">
      <c r="A12" s="204">
        <v>7</v>
      </c>
      <c r="B12" s="205" t="s">
        <v>88</v>
      </c>
      <c r="C12" s="116">
        <v>0.12386588769000001</v>
      </c>
      <c r="D12" s="206">
        <v>0.14874443401999998</v>
      </c>
      <c r="E12" s="207">
        <f t="shared" si="0"/>
        <v>20.085066836370387</v>
      </c>
    </row>
    <row r="13" spans="1:5" ht="15.75">
      <c r="A13" s="204">
        <v>8</v>
      </c>
      <c r="B13" s="205" t="s">
        <v>91</v>
      </c>
      <c r="C13" s="116">
        <v>0.08649628504000001</v>
      </c>
      <c r="D13" s="206">
        <v>0.11802374532</v>
      </c>
      <c r="E13" s="207">
        <f t="shared" si="0"/>
        <v>36.449496374809826</v>
      </c>
    </row>
    <row r="14" spans="1:5" ht="15.75">
      <c r="A14" s="204">
        <v>9</v>
      </c>
      <c r="B14" s="205" t="s">
        <v>92</v>
      </c>
      <c r="C14" s="116">
        <v>0.09071601011000001</v>
      </c>
      <c r="D14" s="206">
        <v>0.11084154928</v>
      </c>
      <c r="E14" s="207">
        <f t="shared" si="0"/>
        <v>22.185212010092002</v>
      </c>
    </row>
    <row r="15" spans="1:5" ht="15.75">
      <c r="A15" s="204">
        <v>10</v>
      </c>
      <c r="B15" s="205" t="s">
        <v>89</v>
      </c>
      <c r="C15" s="116">
        <v>0.29243423062</v>
      </c>
      <c r="D15" s="206">
        <v>0.10827045449</v>
      </c>
      <c r="E15" s="207">
        <f t="shared" si="0"/>
        <v>-62.976135091828326</v>
      </c>
    </row>
    <row r="16" spans="1:5" ht="15.75">
      <c r="A16" s="204">
        <v>11</v>
      </c>
      <c r="B16" s="205" t="s">
        <v>105</v>
      </c>
      <c r="C16" s="116">
        <v>0.05194333995</v>
      </c>
      <c r="D16" s="206">
        <v>0.08259178683</v>
      </c>
      <c r="E16" s="207">
        <f t="shared" si="0"/>
        <v>59.0036122234377</v>
      </c>
    </row>
    <row r="17" spans="1:5" ht="15.75">
      <c r="A17" s="204">
        <v>12</v>
      </c>
      <c r="B17" s="205" t="s">
        <v>94</v>
      </c>
      <c r="C17" s="116">
        <v>0.06058756448</v>
      </c>
      <c r="D17" s="206">
        <v>0.07338572053999999</v>
      </c>
      <c r="E17" s="207">
        <f t="shared" si="0"/>
        <v>21.123404067883712</v>
      </c>
    </row>
    <row r="18" spans="1:5" ht="15.75">
      <c r="A18" s="204">
        <v>13</v>
      </c>
      <c r="B18" s="205" t="s">
        <v>121</v>
      </c>
      <c r="C18" s="116">
        <v>0.02358005024</v>
      </c>
      <c r="D18" s="206">
        <v>0.06458741225</v>
      </c>
      <c r="E18" s="207">
        <f t="shared" si="0"/>
        <v>173.9070171294088</v>
      </c>
    </row>
    <row r="19" spans="1:5" ht="12" customHeight="1">
      <c r="A19" s="204">
        <v>14</v>
      </c>
      <c r="B19" s="205" t="s">
        <v>131</v>
      </c>
      <c r="C19" s="116">
        <v>0.03864974936</v>
      </c>
      <c r="D19" s="206">
        <v>0.06351154595</v>
      </c>
      <c r="E19" s="207">
        <f t="shared" si="0"/>
        <v>64.32589344481067</v>
      </c>
    </row>
    <row r="20" spans="1:5" ht="15.75">
      <c r="A20" s="208">
        <v>15</v>
      </c>
      <c r="B20" s="209" t="s">
        <v>25</v>
      </c>
      <c r="C20" s="125">
        <f>+C21-SUM(C6:C19)</f>
        <v>0.5840004303300006</v>
      </c>
      <c r="D20" s="210">
        <f>+D21-SUM(D6:D19)</f>
        <v>0.4889925848499992</v>
      </c>
      <c r="E20" s="207">
        <f t="shared" si="0"/>
        <v>-16.26845470410278</v>
      </c>
    </row>
    <row r="21" spans="1:5" s="65" customFormat="1" ht="15.75">
      <c r="A21" s="211"/>
      <c r="B21" s="212" t="s">
        <v>95</v>
      </c>
      <c r="C21" s="129">
        <v>20.76511687276</v>
      </c>
      <c r="D21" s="129">
        <v>14.809700370829999</v>
      </c>
      <c r="E21" s="213">
        <f>+D21/C21*100-100</f>
        <v>-28.679908417671413</v>
      </c>
    </row>
    <row r="22" spans="1:5" ht="15.75">
      <c r="A22" s="69"/>
      <c r="B22" s="49"/>
      <c r="C22" s="49"/>
      <c r="D22" s="49"/>
      <c r="E22" s="49"/>
    </row>
    <row r="23" spans="1:5" ht="15.75">
      <c r="A23" s="70"/>
      <c r="B23" s="71"/>
      <c r="C23" s="71"/>
      <c r="D23" s="71"/>
      <c r="E23" s="71"/>
    </row>
    <row r="24" spans="1:5" ht="15.75">
      <c r="A24" s="243" t="s">
        <v>81</v>
      </c>
      <c r="B24" s="243"/>
      <c r="C24" s="243"/>
      <c r="D24" s="243"/>
      <c r="E24" s="243"/>
    </row>
    <row r="25" spans="1:5" ht="15.75">
      <c r="A25" s="242" t="s">
        <v>101</v>
      </c>
      <c r="B25" s="242"/>
      <c r="C25" s="242"/>
      <c r="D25" s="242"/>
      <c r="E25" s="242"/>
    </row>
    <row r="26" spans="1:5" ht="15.75">
      <c r="A26" s="72" t="s">
        <v>96</v>
      </c>
      <c r="B26" s="73"/>
      <c r="C26" s="73"/>
      <c r="D26" s="74" t="s">
        <v>46</v>
      </c>
      <c r="E26" s="71"/>
    </row>
    <row r="27" spans="1:5" ht="31.5">
      <c r="A27" s="75" t="s">
        <v>0</v>
      </c>
      <c r="B27" s="76" t="s">
        <v>83</v>
      </c>
      <c r="C27" s="61" t="s">
        <v>102</v>
      </c>
      <c r="D27" s="61" t="s">
        <v>118</v>
      </c>
      <c r="E27" s="77" t="s">
        <v>54</v>
      </c>
    </row>
    <row r="28" spans="1:5" ht="15.75">
      <c r="A28" s="78"/>
      <c r="B28" s="79"/>
      <c r="C28" s="198" t="s">
        <v>103</v>
      </c>
      <c r="D28" s="198" t="s">
        <v>119</v>
      </c>
      <c r="E28" s="80" t="s">
        <v>55</v>
      </c>
    </row>
    <row r="29" spans="1:5" ht="15.75">
      <c r="A29" s="214">
        <v>1</v>
      </c>
      <c r="B29" s="201" t="s">
        <v>84</v>
      </c>
      <c r="C29" s="215">
        <v>89.48637425746921</v>
      </c>
      <c r="D29" s="216">
        <v>78.6556619983844</v>
      </c>
      <c r="E29" s="217">
        <f>+D29/C29*100-100</f>
        <v>-12.10319710565409</v>
      </c>
    </row>
    <row r="30" spans="1:5" ht="15.75">
      <c r="A30" s="121">
        <v>2</v>
      </c>
      <c r="B30" s="205" t="s">
        <v>93</v>
      </c>
      <c r="C30" s="215">
        <v>20.9706669378028</v>
      </c>
      <c r="D30" s="218">
        <v>18.7652438690448</v>
      </c>
      <c r="E30" s="219">
        <f aca="true" t="shared" si="1" ref="E30:E44">+D30/C30*100-100</f>
        <v>-10.516704477254336</v>
      </c>
    </row>
    <row r="31" spans="1:5" ht="15.75">
      <c r="A31" s="121">
        <v>3</v>
      </c>
      <c r="B31" s="205" t="s">
        <v>98</v>
      </c>
      <c r="C31" s="215">
        <v>4.0212654527688</v>
      </c>
      <c r="D31" s="218">
        <v>4.959567248303021</v>
      </c>
      <c r="E31" s="219">
        <f t="shared" si="1"/>
        <v>23.333495551460388</v>
      </c>
    </row>
    <row r="32" spans="1:5" ht="15.75">
      <c r="A32" s="121">
        <v>4</v>
      </c>
      <c r="B32" s="205" t="s">
        <v>97</v>
      </c>
      <c r="C32" s="215">
        <v>6.07084689945782</v>
      </c>
      <c r="D32" s="218">
        <v>4.210642805</v>
      </c>
      <c r="E32" s="219">
        <f t="shared" si="1"/>
        <v>-30.641591284800015</v>
      </c>
    </row>
    <row r="33" spans="1:5" ht="15.75">
      <c r="A33" s="121">
        <v>5</v>
      </c>
      <c r="B33" s="205" t="s">
        <v>120</v>
      </c>
      <c r="C33" s="215">
        <v>0.0647229503360596</v>
      </c>
      <c r="D33" s="218">
        <v>2.6926531745116398</v>
      </c>
      <c r="E33" s="219">
        <f t="shared" si="1"/>
        <v>4060.275699007283</v>
      </c>
    </row>
    <row r="34" spans="1:5" ht="15.75">
      <c r="A34" s="121">
        <v>6</v>
      </c>
      <c r="B34" s="205" t="s">
        <v>100</v>
      </c>
      <c r="C34" s="215">
        <v>5.07798653342467</v>
      </c>
      <c r="D34" s="218">
        <v>2.5364384181327098</v>
      </c>
      <c r="E34" s="219">
        <f t="shared" si="1"/>
        <v>-50.05031223621427</v>
      </c>
    </row>
    <row r="35" spans="1:5" ht="15.75">
      <c r="A35" s="121">
        <v>7</v>
      </c>
      <c r="B35" s="205" t="s">
        <v>106</v>
      </c>
      <c r="C35" s="215">
        <v>2.20147237292144</v>
      </c>
      <c r="D35" s="218">
        <v>2.53391123615673</v>
      </c>
      <c r="E35" s="219">
        <f t="shared" si="1"/>
        <v>15.100751084790161</v>
      </c>
    </row>
    <row r="36" spans="1:5" ht="15.75">
      <c r="A36" s="121">
        <v>8</v>
      </c>
      <c r="B36" s="205" t="s">
        <v>122</v>
      </c>
      <c r="C36" s="215">
        <v>0.0130563128463135</v>
      </c>
      <c r="D36" s="218">
        <v>2.0998047482271702</v>
      </c>
      <c r="E36" s="219">
        <f t="shared" si="1"/>
        <v>15982.677957736421</v>
      </c>
    </row>
    <row r="37" spans="1:5" ht="15.75">
      <c r="A37" s="121">
        <v>9</v>
      </c>
      <c r="B37" s="205" t="s">
        <v>88</v>
      </c>
      <c r="C37" s="215">
        <v>3.26699852011828</v>
      </c>
      <c r="D37" s="218">
        <v>1.56138680027354</v>
      </c>
      <c r="E37" s="219">
        <f t="shared" si="1"/>
        <v>-52.20730004441475</v>
      </c>
    </row>
    <row r="38" spans="1:5" ht="15.75">
      <c r="A38" s="121">
        <v>10</v>
      </c>
      <c r="B38" s="205" t="s">
        <v>125</v>
      </c>
      <c r="C38" s="215">
        <v>0.838923810777908</v>
      </c>
      <c r="D38" s="218">
        <v>1.21821750805077</v>
      </c>
      <c r="E38" s="219">
        <f t="shared" si="1"/>
        <v>45.2119361019393</v>
      </c>
    </row>
    <row r="39" spans="1:5" ht="15.75">
      <c r="A39" s="121">
        <v>11</v>
      </c>
      <c r="B39" s="205" t="s">
        <v>123</v>
      </c>
      <c r="C39" s="215">
        <v>0.38909912399268304</v>
      </c>
      <c r="D39" s="218">
        <v>0.938708786707459</v>
      </c>
      <c r="E39" s="219">
        <f t="shared" si="1"/>
        <v>141.25183759732943</v>
      </c>
    </row>
    <row r="40" spans="1:5" ht="15.75">
      <c r="A40" s="121">
        <v>12</v>
      </c>
      <c r="B40" s="205" t="s">
        <v>99</v>
      </c>
      <c r="C40" s="215">
        <v>1.07984637165625</v>
      </c>
      <c r="D40" s="218">
        <v>0.773878232105469</v>
      </c>
      <c r="E40" s="219">
        <f t="shared" si="1"/>
        <v>-28.334413818652024</v>
      </c>
    </row>
    <row r="41" spans="1:5" ht="15.75">
      <c r="A41" s="121">
        <v>13</v>
      </c>
      <c r="B41" s="205" t="s">
        <v>104</v>
      </c>
      <c r="C41" s="215">
        <v>1.2285657631351998</v>
      </c>
      <c r="D41" s="218">
        <v>0.767877577454651</v>
      </c>
      <c r="E41" s="219">
        <f t="shared" si="1"/>
        <v>-37.49804849720947</v>
      </c>
    </row>
    <row r="42" spans="1:5" ht="15.75">
      <c r="A42" s="121">
        <v>14</v>
      </c>
      <c r="B42" s="205" t="s">
        <v>124</v>
      </c>
      <c r="C42" s="215">
        <v>0.990419468092613</v>
      </c>
      <c r="D42" s="218">
        <v>0.675019589609695</v>
      </c>
      <c r="E42" s="219">
        <f t="shared" si="1"/>
        <v>-31.845080659644836</v>
      </c>
    </row>
    <row r="43" spans="1:5" ht="15.75">
      <c r="A43" s="220">
        <v>15</v>
      </c>
      <c r="B43" s="221" t="s">
        <v>25</v>
      </c>
      <c r="C43" s="125">
        <v>0.990419468092613</v>
      </c>
      <c r="D43" s="222">
        <f>+D44-SUM(D29:D42)</f>
        <v>8.897053720696945</v>
      </c>
      <c r="E43" s="219">
        <f t="shared" si="1"/>
        <v>798.3116757419182</v>
      </c>
    </row>
    <row r="44" spans="1:5" ht="15.75">
      <c r="A44" s="211"/>
      <c r="B44" s="212" t="s">
        <v>95</v>
      </c>
      <c r="C44" s="129">
        <v>150.73171891984902</v>
      </c>
      <c r="D44" s="223">
        <v>131.286065712659</v>
      </c>
      <c r="E44" s="224">
        <f t="shared" si="1"/>
        <v>-12.900836895205956</v>
      </c>
    </row>
    <row r="45" spans="1:5" ht="15.75">
      <c r="A45" s="70"/>
      <c r="B45" s="71"/>
      <c r="C45" s="71"/>
      <c r="D45" s="71"/>
      <c r="E45" s="71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DELL</cp:lastModifiedBy>
  <cp:lastPrinted>2022-08-24T08:36:46Z</cp:lastPrinted>
  <dcterms:created xsi:type="dcterms:W3CDTF">2018-09-14T04:23:27Z</dcterms:created>
  <dcterms:modified xsi:type="dcterms:W3CDTF">2022-09-02T04:47:55Z</dcterms:modified>
  <cp:category/>
  <cp:version/>
  <cp:contentType/>
  <cp:contentStatus/>
</cp:coreProperties>
</file>